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Dropbox\Wrestling - Officials\2019 - 2020 Season\Paysheet &amp; Fee Schedule\"/>
    </mc:Choice>
  </mc:AlternateContent>
  <xr:revisionPtr revIDLastSave="0" documentId="13_ncr:1_{0C570952-E1F5-4B85-B080-38196C06D2BB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AWOA Pay Sheet  (2020) Blank" sheetId="8" r:id="rId1"/>
    <sheet name="AAWOA Pay Sheet  (2020) Tourn" sheetId="7" r:id="rId2"/>
    <sheet name="AAWOA Pay Sheet  (2020) Dual" sheetId="6" r:id="rId3"/>
    <sheet name="Instructions" sheetId="1" r:id="rId4"/>
  </sheets>
  <definedNames>
    <definedName name="_xlnm.Print_Area" localSheetId="0">'AAWOA Pay Sheet  (2020) Blank'!$A$19:$S$88</definedName>
    <definedName name="_xlnm.Print_Area" localSheetId="2">'AAWOA Pay Sheet  (2020) Dual'!$A$19:$S$88</definedName>
    <definedName name="_xlnm.Print_Area" localSheetId="1">'AAWOA Pay Sheet  (2020) Tourn'!$A$19:$S$88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7" i="8" l="1"/>
  <c r="K86" i="8"/>
  <c r="K85" i="8"/>
  <c r="K83" i="8"/>
  <c r="K82" i="8"/>
  <c r="K80" i="8"/>
  <c r="I78" i="8"/>
  <c r="I77" i="8"/>
  <c r="I76" i="8"/>
  <c r="I74" i="8"/>
  <c r="I73" i="8"/>
  <c r="I71" i="8"/>
  <c r="I69" i="8"/>
  <c r="O68" i="8"/>
  <c r="O67" i="8"/>
  <c r="D67" i="8"/>
  <c r="O66" i="8"/>
  <c r="O65" i="8"/>
  <c r="D65" i="8"/>
  <c r="O63" i="8"/>
  <c r="O62" i="8"/>
  <c r="D62" i="8"/>
  <c r="O61" i="8"/>
  <c r="O60" i="8"/>
  <c r="D60" i="8"/>
  <c r="O59" i="8"/>
  <c r="O58" i="8"/>
  <c r="O43" i="8"/>
  <c r="O43" i="7" l="1"/>
  <c r="O37" i="7"/>
  <c r="O36" i="7"/>
  <c r="O35" i="7"/>
  <c r="O34" i="7"/>
  <c r="O33" i="7"/>
  <c r="O32" i="7"/>
  <c r="O31" i="7"/>
  <c r="O30" i="7"/>
  <c r="O29" i="7"/>
  <c r="K87" i="7"/>
  <c r="K86" i="7"/>
  <c r="K85" i="7"/>
  <c r="K83" i="7"/>
  <c r="K82" i="7"/>
  <c r="K80" i="7"/>
  <c r="I78" i="7"/>
  <c r="I77" i="7"/>
  <c r="I76" i="7"/>
  <c r="I74" i="7"/>
  <c r="I73" i="7"/>
  <c r="I71" i="7"/>
  <c r="I69" i="7"/>
  <c r="O68" i="7"/>
  <c r="O67" i="7"/>
  <c r="D67" i="7"/>
  <c r="O66" i="7"/>
  <c r="O65" i="7"/>
  <c r="D65" i="7"/>
  <c r="O64" i="7"/>
  <c r="O63" i="7"/>
  <c r="O62" i="7"/>
  <c r="D62" i="7"/>
  <c r="O61" i="7"/>
  <c r="O60" i="7"/>
  <c r="D60" i="7"/>
  <c r="O59" i="7"/>
  <c r="O58" i="7"/>
  <c r="O30" i="6" l="1"/>
  <c r="O29" i="6"/>
  <c r="O43" i="6" s="1"/>
  <c r="K87" i="6"/>
  <c r="K86" i="6"/>
  <c r="K85" i="6"/>
  <c r="K83" i="6"/>
  <c r="K82" i="6"/>
  <c r="K80" i="6"/>
  <c r="I78" i="6"/>
  <c r="I77" i="6"/>
  <c r="I76" i="6"/>
  <c r="I74" i="6"/>
  <c r="I73" i="6"/>
  <c r="I71" i="6"/>
  <c r="I69" i="6"/>
  <c r="O68" i="6"/>
  <c r="O67" i="6"/>
  <c r="D67" i="6"/>
  <c r="O66" i="6"/>
  <c r="O65" i="6"/>
  <c r="D65" i="6"/>
  <c r="O63" i="6"/>
  <c r="O62" i="6"/>
  <c r="D62" i="6"/>
  <c r="O61" i="6"/>
  <c r="O60" i="6"/>
  <c r="D60" i="6"/>
  <c r="O59" i="6"/>
  <c r="O58" i="6"/>
</calcChain>
</file>

<file path=xl/sharedStrings.xml><?xml version="1.0" encoding="utf-8"?>
<sst xmlns="http://schemas.openxmlformats.org/spreadsheetml/2006/main" count="413" uniqueCount="128">
  <si>
    <t>LEAD OFFICIAL</t>
  </si>
  <si>
    <t xml:space="preserve">JV 1-Day Tourn </t>
  </si>
  <si>
    <t>JV Dual</t>
  </si>
  <si>
    <t>Multi-team</t>
  </si>
  <si>
    <t>VB Dual</t>
  </si>
  <si>
    <t>KEY</t>
  </si>
  <si>
    <t>Total</t>
  </si>
  <si>
    <t>Math</t>
  </si>
  <si>
    <t>1 or 2 Day</t>
  </si>
  <si>
    <t>Portion</t>
  </si>
  <si>
    <t>JV</t>
  </si>
  <si>
    <t>Multi
Team</t>
  </si>
  <si>
    <t>Officials Name</t>
  </si>
  <si>
    <t>#</t>
  </si>
  <si>
    <t>Tournament</t>
  </si>
  <si>
    <t>Dual</t>
  </si>
  <si>
    <t>OFFICIAL</t>
  </si>
  <si>
    <t xml:space="preserve">LEAD </t>
  </si>
  <si>
    <t># MATS</t>
  </si>
  <si>
    <t>SITE</t>
  </si>
  <si>
    <t>EVENT</t>
  </si>
  <si>
    <t>DATE</t>
  </si>
  <si>
    <t>COMPETITION TYPE</t>
  </si>
  <si>
    <t>No</t>
  </si>
  <si>
    <t>Sgt Rico</t>
  </si>
  <si>
    <t>$</t>
  </si>
  <si>
    <t>Y/N</t>
  </si>
  <si>
    <t>1 of 2</t>
  </si>
  <si>
    <t>Show math problem from left</t>
  </si>
  <si>
    <t>15 or 30</t>
  </si>
  <si>
    <t>Check should be</t>
  </si>
  <si>
    <t>Mileage</t>
  </si>
  <si>
    <t>MILEAGE (per day)</t>
  </si>
  <si>
    <t>For an event, determine the number the number of officials that are required - if you are short officials, it means you work a little more and make extra money</t>
  </si>
  <si>
    <t>2) Tri = 1 or 2 officials - 1 mat will be used</t>
  </si>
  <si>
    <t>1) Dual = 1 official - 1 mat will be used</t>
  </si>
  <si>
    <t>3) Quad = 2 or 3 officials - 2 mats will be used unless the school can only secure 1 mat</t>
  </si>
  <si>
    <t>4) 2 mat tournament = 3 officials</t>
  </si>
  <si>
    <t>5) 3 mat tournament = 4 officials</t>
  </si>
  <si>
    <t>6) 4 mat tournament = 6 officials</t>
  </si>
  <si>
    <t>7) 5 mat tournament = 7 officials</t>
  </si>
  <si>
    <t>8) 6 mat tournament = 9 officials</t>
  </si>
  <si>
    <t>How to find what you earn</t>
  </si>
  <si>
    <t>1) Find the type of event you will work</t>
  </si>
  <si>
    <t>2) Identify the number of officials that are required - for example a 4 mat tournament requires 6 officials</t>
  </si>
  <si>
    <t>3) Determine how much each official will get paid - if you are short, you still get paid for the number of required officials</t>
  </si>
  <si>
    <t>5) San Antonio and New Braunfels schools will only pay $15 mileage, Corpus will only pay $15 mileage for those that live in Corpus - Corpus will pay mileage from SA but they ask you to carpool</t>
  </si>
  <si>
    <t>6) How to fill out the form</t>
  </si>
  <si>
    <t>Find the amount at the bottom (second page) of the form and enter that number in the same column at the top of the form (first page)</t>
  </si>
  <si>
    <t xml:space="preserve">In the math section, enter the math - for example </t>
  </si>
  <si>
    <t>In the mileage column enter 15 for a 1 day tournament or 30 for a two day tournament</t>
  </si>
  <si>
    <t>For tournaments fill in the number of mats and required officials</t>
  </si>
  <si>
    <t>7) Take a picture of the form and send a text to those officials who worked the tournament</t>
  </si>
  <si>
    <t>Once the amounts are known, the head official will fill out the form</t>
  </si>
  <si>
    <t>2 Day</t>
  </si>
  <si>
    <t>SIX (6)</t>
  </si>
  <si>
    <t>JOE MARES</t>
  </si>
  <si>
    <t>2020 Girls Rate = Boys Rate</t>
  </si>
  <si>
    <t>V</t>
  </si>
  <si>
    <t xml:space="preserve">Explanation:
Tournament: __6__ mats = __9__ officials
     2 mat tournament = 3 officials
     3 mat tournament = 4 officials
     4 mat tournament = 6 officials
     5 mat tournament = 7 officials
     6 mat tournament = 9 officials
</t>
  </si>
  <si>
    <t>1-30 Miles=$15, 31-60 Miles=$30</t>
  </si>
  <si>
    <t>61-90 Miles=$45, 91-120 Miles=$70</t>
  </si>
  <si>
    <t xml:space="preserve">Varsity Dual </t>
  </si>
  <si>
    <t xml:space="preserve">Varsity Multi-Team Duals </t>
  </si>
  <si>
    <t>Var MT Duals 2 Mats &amp; 2 officials</t>
  </si>
  <si>
    <t>Var MT Duals 3 Mats &amp; 3 officials</t>
  </si>
  <si>
    <t>JV 3 mats 3 officials</t>
  </si>
  <si>
    <t>JV 3 mats 4 officials</t>
  </si>
  <si>
    <t>JV 4 mats 4 officials</t>
  </si>
  <si>
    <t>JV 4 mats 5 officials</t>
  </si>
  <si>
    <t>JV 4 mats 6 officials</t>
  </si>
  <si>
    <t>JV 6 mats 6 officials</t>
  </si>
  <si>
    <t>JV 6 mats 7 officials</t>
  </si>
  <si>
    <t>JV 6 mats 8 officials</t>
  </si>
  <si>
    <t>JV 6 mats 9 officials</t>
  </si>
  <si>
    <t>V 2 mats 2 officials</t>
  </si>
  <si>
    <t>V 2 mats 3 officials</t>
  </si>
  <si>
    <t>V 3 mats 3 officials</t>
  </si>
  <si>
    <t>V 3 mats 4 officials</t>
  </si>
  <si>
    <t>V 4 mats 4 officials</t>
  </si>
  <si>
    <t>V 4 mats 5 officials</t>
  </si>
  <si>
    <t>V 4 mats 6 officials</t>
  </si>
  <si>
    <t>V 6 mats 6 officials</t>
  </si>
  <si>
    <t>V 6 mats 7 officials</t>
  </si>
  <si>
    <t>V 6 mats 8 officials</t>
  </si>
  <si>
    <t>V 6 mats 9 officials</t>
  </si>
  <si>
    <t>JV MT Duals 2 Mats &amp; 2 officials</t>
  </si>
  <si>
    <t>JV MT Duals 3 Mats &amp; 3 officials</t>
  </si>
  <si>
    <t>Var MT Duals 2 Mats &amp; 3 officials</t>
  </si>
  <si>
    <t>JV MT Duals 2 Mats &amp; 3 officials</t>
  </si>
  <si>
    <t>Var MT Duals 3 Mats &amp; 4 officials</t>
  </si>
  <si>
    <t>JV MT Duals 3 Mats &amp; 4 officials</t>
  </si>
  <si>
    <t>(52 + 26) x 3 Duals</t>
  </si>
  <si>
    <t>52 x 3 Duals</t>
  </si>
  <si>
    <t>(52 + 17.3) x 3 Duals</t>
  </si>
  <si>
    <t>(45 + 22.50) x 3 Duals</t>
  </si>
  <si>
    <t>45 x 3 Duals</t>
  </si>
  <si>
    <t>(45 + 15) x 3 Duals</t>
  </si>
  <si>
    <t>52 x 3  Duals</t>
  </si>
  <si>
    <t>Johnson vs Reagan</t>
  </si>
  <si>
    <t>Reagan High School</t>
  </si>
  <si>
    <t>Terry Thill</t>
  </si>
  <si>
    <t>Y</t>
  </si>
  <si>
    <t>N</t>
  </si>
  <si>
    <t>$55 + $15</t>
  </si>
  <si>
    <t>($52 x 2) + $15</t>
  </si>
  <si>
    <t xml:space="preserve">Explanation:
Tournament: __1__ mats = __1__ officials
     2 mat tournament = 3 officials
     3 mat tournament = 4 officials
     4 mat tournament = 6 officials
     5 mat tournament = 7 officials
     6 mat tournament = 9 officials
</t>
  </si>
  <si>
    <t>Referee 1</t>
  </si>
  <si>
    <t>Referee 3</t>
  </si>
  <si>
    <t>Referee 4</t>
  </si>
  <si>
    <t>Referee 5</t>
  </si>
  <si>
    <t>Referee 6</t>
  </si>
  <si>
    <t>Referee 7</t>
  </si>
  <si>
    <t>Referee 8</t>
  </si>
  <si>
    <t>Referee 9</t>
  </si>
  <si>
    <t>Referee 2</t>
  </si>
  <si>
    <t>Russ Pederson Tournament</t>
  </si>
  <si>
    <t>Johnson High School</t>
  </si>
  <si>
    <t>Var 1-Day Tourn</t>
  </si>
  <si>
    <t xml:space="preserve">Y </t>
  </si>
  <si>
    <t>For example - you will get paid $305 for a varsity  tournament</t>
  </si>
  <si>
    <t>If you only have 5 officials that show, all 5 will  get a portion of the official that did not show - in this case it's an extra $61</t>
  </si>
  <si>
    <t>4) No Girls vs Boys rate difference….it is all based on the number of mats and duals this year.</t>
  </si>
  <si>
    <t>Using the above example enter the last name of the official - V column $305, V portion column $61</t>
  </si>
  <si>
    <t>In the blue section put yes or no for multi-team event and 1 or two days of mileage</t>
  </si>
  <si>
    <t>Using the above example $305 + $61</t>
  </si>
  <si>
    <t>In the total column add everything up - in the example above $305 + $61 + $15 = $381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</si>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</sst>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8"/>
      <color rgb="FF0000FF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36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ck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7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164" fontId="4" fillId="0" borderId="3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8" fillId="2" borderId="10" xfId="1" applyFont="1" applyFill="1" applyBorder="1" applyAlignment="1">
      <alignment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8" fillId="0" borderId="17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9" fillId="0" borderId="16" xfId="1" applyFont="1" applyBorder="1" applyAlignment="1">
      <alignment vertical="center"/>
    </xf>
    <xf numFmtId="0" fontId="8" fillId="3" borderId="20" xfId="1" applyFont="1" applyFill="1" applyBorder="1" applyAlignment="1">
      <alignment vertical="center"/>
    </xf>
    <xf numFmtId="0" fontId="9" fillId="0" borderId="16" xfId="1" applyFont="1" applyBorder="1" applyAlignment="1">
      <alignment vertical="center" wrapText="1"/>
    </xf>
    <xf numFmtId="165" fontId="10" fillId="0" borderId="9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/>
    </xf>
    <xf numFmtId="0" fontId="14" fillId="0" borderId="16" xfId="1" applyFont="1" applyBorder="1" applyAlignment="1">
      <alignment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6" fontId="1" fillId="0" borderId="0" xfId="1" applyNumberFormat="1" applyAlignment="1">
      <alignment vertical="center"/>
    </xf>
    <xf numFmtId="0" fontId="1" fillId="0" borderId="0" xfId="1" applyAlignment="1">
      <alignment vertical="center" wrapText="1"/>
    </xf>
    <xf numFmtId="0" fontId="8" fillId="3" borderId="31" xfId="1" applyFont="1" applyFill="1" applyBorder="1" applyAlignment="1">
      <alignment vertical="center"/>
    </xf>
    <xf numFmtId="0" fontId="8" fillId="0" borderId="3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2" borderId="36" xfId="1" applyFont="1" applyFill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0" borderId="37" xfId="1" applyFont="1" applyBorder="1" applyAlignment="1">
      <alignment horizontal="left" vertical="center"/>
    </xf>
    <xf numFmtId="165" fontId="10" fillId="0" borderId="37" xfId="1" applyNumberFormat="1" applyFont="1" applyBorder="1" applyAlignment="1">
      <alignment vertical="center"/>
    </xf>
    <xf numFmtId="165" fontId="10" fillId="0" borderId="32" xfId="1" applyNumberFormat="1" applyFont="1" applyBorder="1" applyAlignment="1">
      <alignment vertical="center"/>
    </xf>
    <xf numFmtId="0" fontId="1" fillId="0" borderId="0" xfId="1" applyBorder="1" applyAlignment="1">
      <alignment vertical="center"/>
    </xf>
    <xf numFmtId="0" fontId="9" fillId="0" borderId="9" xfId="1" applyFont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3" borderId="9" xfId="1" applyFont="1" applyFill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0" borderId="9" xfId="1" applyFont="1" applyBorder="1" applyAlignment="1">
      <alignment horizontal="center" vertical="center" wrapText="1"/>
    </xf>
    <xf numFmtId="0" fontId="9" fillId="0" borderId="37" xfId="1" applyFont="1" applyBorder="1" applyAlignment="1">
      <alignment vertical="center" wrapText="1"/>
    </xf>
    <xf numFmtId="0" fontId="8" fillId="0" borderId="37" xfId="1" applyFont="1" applyBorder="1" applyAlignment="1">
      <alignment vertical="center"/>
    </xf>
    <xf numFmtId="0" fontId="8" fillId="3" borderId="37" xfId="1" applyFont="1" applyFill="1" applyBorder="1" applyAlignment="1">
      <alignment vertical="center"/>
    </xf>
    <xf numFmtId="0" fontId="8" fillId="0" borderId="37" xfId="1" applyFont="1" applyBorder="1" applyAlignment="1">
      <alignment horizontal="center" vertical="center"/>
    </xf>
    <xf numFmtId="0" fontId="8" fillId="2" borderId="37" xfId="1" applyFont="1" applyFill="1" applyBorder="1" applyAlignment="1">
      <alignment vertical="center"/>
    </xf>
    <xf numFmtId="0" fontId="1" fillId="0" borderId="28" xfId="1" applyBorder="1" applyAlignment="1">
      <alignment vertical="center"/>
    </xf>
    <xf numFmtId="0" fontId="9" fillId="0" borderId="24" xfId="1" applyFont="1" applyBorder="1" applyAlignment="1">
      <alignment vertical="center" wrapText="1"/>
    </xf>
    <xf numFmtId="0" fontId="8" fillId="0" borderId="24" xfId="1" applyFont="1" applyBorder="1" applyAlignment="1">
      <alignment vertical="center"/>
    </xf>
    <xf numFmtId="0" fontId="8" fillId="3" borderId="24" xfId="1" applyFont="1" applyFill="1" applyBorder="1" applyAlignment="1">
      <alignment vertical="center"/>
    </xf>
    <xf numFmtId="0" fontId="8" fillId="0" borderId="24" xfId="1" applyFont="1" applyBorder="1" applyAlignment="1">
      <alignment horizontal="center" vertical="center"/>
    </xf>
    <xf numFmtId="0" fontId="8" fillId="2" borderId="24" xfId="1" applyFont="1" applyFill="1" applyBorder="1" applyAlignment="1">
      <alignment vertical="center"/>
    </xf>
    <xf numFmtId="165" fontId="10" fillId="0" borderId="24" xfId="1" applyNumberFormat="1" applyFont="1" applyBorder="1" applyAlignment="1">
      <alignment vertical="center"/>
    </xf>
    <xf numFmtId="0" fontId="9" fillId="0" borderId="32" xfId="1" applyFont="1" applyBorder="1" applyAlignment="1">
      <alignment vertical="center" wrapText="1"/>
    </xf>
    <xf numFmtId="0" fontId="8" fillId="0" borderId="32" xfId="1" applyFont="1" applyBorder="1" applyAlignment="1">
      <alignment vertical="center"/>
    </xf>
    <xf numFmtId="0" fontId="8" fillId="3" borderId="32" xfId="1" applyFont="1" applyFill="1" applyBorder="1" applyAlignment="1">
      <alignment vertical="center"/>
    </xf>
    <xf numFmtId="0" fontId="8" fillId="0" borderId="32" xfId="1" applyFont="1" applyBorder="1" applyAlignment="1">
      <alignment horizontal="center" vertical="center"/>
    </xf>
    <xf numFmtId="0" fontId="8" fillId="2" borderId="32" xfId="1" applyFont="1" applyFill="1" applyBorder="1" applyAlignment="1">
      <alignment vertical="center"/>
    </xf>
    <xf numFmtId="0" fontId="8" fillId="0" borderId="32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vertical="center"/>
    </xf>
    <xf numFmtId="0" fontId="8" fillId="0" borderId="40" xfId="1" applyFont="1" applyBorder="1" applyAlignment="1">
      <alignment vertical="center"/>
    </xf>
    <xf numFmtId="0" fontId="8" fillId="0" borderId="41" xfId="1" applyFont="1" applyBorder="1" applyAlignment="1">
      <alignment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2" borderId="42" xfId="1" applyFont="1" applyFill="1" applyBorder="1" applyAlignment="1">
      <alignment vertical="center"/>
    </xf>
    <xf numFmtId="0" fontId="1" fillId="0" borderId="9" xfId="1" applyBorder="1" applyAlignment="1">
      <alignment vertical="center"/>
    </xf>
    <xf numFmtId="0" fontId="9" fillId="0" borderId="38" xfId="1" applyFont="1" applyBorder="1" applyAlignment="1">
      <alignment vertical="center" wrapText="1"/>
    </xf>
    <xf numFmtId="0" fontId="8" fillId="0" borderId="38" xfId="1" applyFont="1" applyBorder="1" applyAlignment="1">
      <alignment vertical="center"/>
    </xf>
    <xf numFmtId="0" fontId="8" fillId="3" borderId="38" xfId="1" applyFont="1" applyFill="1" applyBorder="1" applyAlignment="1">
      <alignment vertical="center"/>
    </xf>
    <xf numFmtId="0" fontId="8" fillId="0" borderId="38" xfId="1" applyFont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10" fillId="0" borderId="10" xfId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0" fillId="0" borderId="24" xfId="1" applyFont="1" applyBorder="1" applyAlignment="1">
      <alignment horizontal="right" vertical="center"/>
    </xf>
    <xf numFmtId="0" fontId="10" fillId="0" borderId="24" xfId="1" applyFont="1" applyBorder="1" applyAlignment="1">
      <alignment horizontal="left" vertical="center"/>
    </xf>
    <xf numFmtId="0" fontId="10" fillId="0" borderId="9" xfId="1" applyFont="1" applyBorder="1" applyAlignment="1">
      <alignment horizontal="right" vertical="center"/>
    </xf>
    <xf numFmtId="0" fontId="10" fillId="0" borderId="32" xfId="1" applyFont="1" applyBorder="1" applyAlignment="1">
      <alignment horizontal="right" vertical="center"/>
    </xf>
    <xf numFmtId="0" fontId="10" fillId="0" borderId="32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15" fillId="0" borderId="3" xfId="1" applyFont="1" applyBorder="1" applyAlignment="1">
      <alignment vertical="center"/>
    </xf>
    <xf numFmtId="0" fontId="15" fillId="0" borderId="3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9" fillId="0" borderId="37" xfId="1" applyFont="1" applyBorder="1" applyAlignment="1">
      <alignment horizontal="right" vertical="center"/>
    </xf>
    <xf numFmtId="0" fontId="9" fillId="0" borderId="37" xfId="1" applyFont="1" applyBorder="1" applyAlignment="1">
      <alignment horizontal="left" vertical="center"/>
    </xf>
    <xf numFmtId="165" fontId="9" fillId="0" borderId="37" xfId="1" applyNumberFormat="1" applyFont="1" applyBorder="1" applyAlignment="1">
      <alignment vertical="center"/>
    </xf>
    <xf numFmtId="0" fontId="9" fillId="0" borderId="9" xfId="1" applyFont="1" applyBorder="1" applyAlignment="1">
      <alignment horizontal="right" vertical="center"/>
    </xf>
    <xf numFmtId="1" fontId="9" fillId="0" borderId="9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164" fontId="4" fillId="0" borderId="43" xfId="1" applyNumberFormat="1" applyFont="1" applyBorder="1" applyAlignment="1">
      <alignment horizontal="center" vertical="center"/>
    </xf>
    <xf numFmtId="15" fontId="15" fillId="0" borderId="3" xfId="1" applyNumberFormat="1" applyFont="1" applyBorder="1" applyAlignment="1">
      <alignment vertical="center"/>
    </xf>
    <xf numFmtId="6" fontId="8" fillId="0" borderId="18" xfId="1" applyNumberFormat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6" fontId="8" fillId="0" borderId="9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horizontal="left" vertical="center"/>
    </xf>
    <xf numFmtId="8" fontId="8" fillId="0" borderId="19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left"/>
    </xf>
    <xf numFmtId="164" fontId="4" fillId="0" borderId="4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1" fillId="0" borderId="16" xfId="1" applyBorder="1" applyAlignment="1">
      <alignment vertical="center"/>
    </xf>
    <xf numFmtId="0" fontId="9" fillId="0" borderId="37" xfId="1" applyFont="1" applyBorder="1" applyAlignment="1">
      <alignment horizontal="center" vertical="center"/>
    </xf>
    <xf numFmtId="0" fontId="9" fillId="0" borderId="44" xfId="1" applyFont="1" applyBorder="1" applyAlignment="1">
      <alignment vertical="center" wrapText="1"/>
    </xf>
    <xf numFmtId="0" fontId="8" fillId="0" borderId="45" xfId="1" applyFont="1" applyBorder="1" applyAlignment="1">
      <alignment vertical="center"/>
    </xf>
    <xf numFmtId="0" fontId="2" fillId="0" borderId="46" xfId="1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6" fontId="8" fillId="0" borderId="18" xfId="2" applyNumberFormat="1" applyFont="1" applyBorder="1" applyAlignment="1">
      <alignment vertical="center"/>
    </xf>
    <xf numFmtId="6" fontId="8" fillId="0" borderId="10" xfId="1" applyNumberFormat="1" applyFont="1" applyBorder="1" applyAlignment="1">
      <alignment horizontal="center" vertical="center"/>
    </xf>
    <xf numFmtId="0" fontId="8" fillId="3" borderId="48" xfId="1" applyFont="1" applyFill="1" applyBorder="1" applyAlignment="1">
      <alignment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15" fillId="0" borderId="28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5" fillId="0" borderId="27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2CEA-9169-407B-A0CB-454B35694735}">
  <sheetPr>
    <pageSetUpPr fitToPage="1"/>
  </sheetPr>
  <dimension ref="A1:S110"/>
  <sheetViews>
    <sheetView topLeftCell="C18" zoomScale="50" zoomScaleNormal="50" zoomScaleSheetLayoutView="40" zoomScalePageLayoutView="40" workbookViewId="0">
      <selection activeCell="O18" sqref="O18"/>
    </sheetView>
  </sheetViews>
  <sheetFormatPr defaultColWidth="8.7109375" defaultRowHeight="12.75" x14ac:dyDescent="0.25"/>
  <cols>
    <col min="1" max="1" width="18.140625" style="1" customWidth="1"/>
    <col min="2" max="2" width="49.85546875" style="1" customWidth="1"/>
    <col min="3" max="3" width="9.85546875" style="1" customWidth="1"/>
    <col min="4" max="4" width="12.140625" style="1" customWidth="1"/>
    <col min="5" max="5" width="9.7109375" style="1" customWidth="1"/>
    <col min="6" max="6" width="11.85546875" style="1" customWidth="1"/>
    <col min="7" max="7" width="8.85546875" style="2" customWidth="1"/>
    <col min="8" max="8" width="12.28515625" style="2" customWidth="1"/>
    <col min="9" max="9" width="16.140625" style="2" bestFit="1" customWidth="1"/>
    <col min="10" max="10" width="13.7109375" style="2" bestFit="1" customWidth="1"/>
    <col min="11" max="11" width="17.7109375" style="2" bestFit="1" customWidth="1"/>
    <col min="12" max="12" width="13" style="1" bestFit="1" customWidth="1"/>
    <col min="13" max="13" width="52.5703125" style="1" customWidth="1"/>
    <col min="14" max="14" width="16.7109375" style="1" customWidth="1"/>
    <col min="15" max="15" width="37.85546875" style="1" customWidth="1"/>
    <col min="16" max="16" width="10.140625" style="1" customWidth="1"/>
    <col min="17" max="17" width="64.85546875" style="1" bestFit="1" customWidth="1"/>
    <col min="18" max="18" width="16" style="1" bestFit="1" customWidth="1"/>
    <col min="19" max="19" width="23.140625" style="1" customWidth="1"/>
    <col min="20" max="20" width="9.28515625" style="1" customWidth="1"/>
    <col min="21" max="21" width="7.7109375" style="1" customWidth="1"/>
    <col min="22" max="22" width="6.85546875" style="1" customWidth="1"/>
    <col min="23" max="23" width="16.5703125" style="1" bestFit="1" customWidth="1"/>
    <col min="24" max="16384" width="8.7109375" style="1"/>
  </cols>
  <sheetData>
    <row r="1" spans="1:18" hidden="1" x14ac:dyDescent="0.25">
      <c r="L1" s="62"/>
      <c r="M1" s="62"/>
      <c r="Q1" s="62"/>
      <c r="R1" s="61"/>
    </row>
    <row r="2" spans="1:18" hidden="1" x14ac:dyDescent="0.25">
      <c r="L2" s="62"/>
      <c r="M2" s="62"/>
      <c r="Q2" s="62"/>
      <c r="R2" s="61"/>
    </row>
    <row r="3" spans="1:18" hidden="1" x14ac:dyDescent="0.25">
      <c r="L3" s="62"/>
      <c r="M3" s="62"/>
      <c r="Q3" s="62"/>
      <c r="R3" s="61"/>
    </row>
    <row r="4" spans="1:18" hidden="1" x14ac:dyDescent="0.25">
      <c r="L4" s="62"/>
      <c r="M4" s="62"/>
      <c r="Q4" s="62"/>
      <c r="R4" s="61"/>
    </row>
    <row r="5" spans="1:18" hidden="1" x14ac:dyDescent="0.25">
      <c r="A5" s="60" t="s">
        <v>21</v>
      </c>
      <c r="L5" s="62"/>
      <c r="M5" s="62"/>
      <c r="Q5" s="62"/>
      <c r="R5" s="61"/>
    </row>
    <row r="6" spans="1:18" hidden="1" x14ac:dyDescent="0.25">
      <c r="A6" s="60" t="s">
        <v>22</v>
      </c>
    </row>
    <row r="7" spans="1:18" hidden="1" x14ac:dyDescent="0.25">
      <c r="A7" s="60" t="s">
        <v>19</v>
      </c>
    </row>
    <row r="8" spans="1:18" hidden="1" x14ac:dyDescent="0.25">
      <c r="A8" s="60" t="s">
        <v>0</v>
      </c>
    </row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idden="1" x14ac:dyDescent="0.25"/>
    <row r="16" spans="1:18" hidden="1" x14ac:dyDescent="0.25"/>
    <row r="17" spans="1:18" hidden="1" x14ac:dyDescent="0.25"/>
    <row r="18" spans="1:18" ht="13.5" thickBot="1" x14ac:dyDescent="0.3"/>
    <row r="19" spans="1:18" s="57" customFormat="1" ht="38.1" customHeight="1" thickTop="1" thickBot="1" x14ac:dyDescent="0.3">
      <c r="A19" s="4" t="s">
        <v>21</v>
      </c>
      <c r="B19" s="133"/>
      <c r="C19" s="118"/>
      <c r="D19" s="118"/>
      <c r="E19" s="118"/>
      <c r="F19" s="118"/>
      <c r="G19" s="119"/>
      <c r="H19" s="59"/>
      <c r="I19" s="59"/>
      <c r="N19" s="58"/>
      <c r="O19" s="58"/>
      <c r="P19" s="58"/>
      <c r="Q19" s="58"/>
      <c r="R19" s="58"/>
    </row>
    <row r="20" spans="1:18" s="57" customFormat="1" ht="38.1" customHeight="1" thickTop="1" thickBot="1" x14ac:dyDescent="0.3">
      <c r="A20" s="4" t="s">
        <v>20</v>
      </c>
      <c r="B20" s="118"/>
      <c r="C20" s="118"/>
      <c r="D20" s="118"/>
      <c r="E20" s="118"/>
      <c r="F20" s="118"/>
      <c r="G20" s="119"/>
      <c r="H20" s="59"/>
      <c r="I20" s="59"/>
      <c r="N20" s="58"/>
      <c r="O20" s="58"/>
      <c r="P20" s="58"/>
      <c r="Q20" s="58"/>
      <c r="R20" s="58"/>
    </row>
    <row r="21" spans="1:18" s="57" customFormat="1" ht="38.1" customHeight="1" thickTop="1" thickBot="1" x14ac:dyDescent="0.3">
      <c r="A21" s="4" t="s">
        <v>19</v>
      </c>
      <c r="B21" s="118"/>
      <c r="C21" s="118"/>
      <c r="D21" s="118"/>
      <c r="E21" s="118"/>
      <c r="F21" s="118"/>
      <c r="G21" s="119"/>
      <c r="H21" s="59"/>
      <c r="I21" s="59"/>
      <c r="N21" s="58"/>
      <c r="O21" s="58"/>
      <c r="P21" s="58"/>
      <c r="Q21" s="58"/>
      <c r="R21" s="58"/>
    </row>
    <row r="22" spans="1:18" s="57" customFormat="1" ht="38.1" customHeight="1" thickTop="1" thickBot="1" x14ac:dyDescent="0.3">
      <c r="A22" s="4" t="s">
        <v>18</v>
      </c>
      <c r="B22" s="118"/>
      <c r="C22" s="118"/>
      <c r="D22" s="118"/>
      <c r="E22" s="118"/>
      <c r="F22" s="118"/>
      <c r="G22" s="119"/>
      <c r="H22" s="59"/>
      <c r="I22" s="59"/>
      <c r="N22" s="58"/>
      <c r="O22" s="58"/>
      <c r="P22" s="58"/>
      <c r="Q22" s="58"/>
      <c r="R22" s="58"/>
    </row>
    <row r="23" spans="1:18" s="5" customFormat="1" ht="27.6" customHeight="1" thickTop="1" x14ac:dyDescent="0.35">
      <c r="A23" s="4" t="s">
        <v>17</v>
      </c>
      <c r="B23" s="165"/>
      <c r="C23" s="165"/>
      <c r="D23" s="165"/>
      <c r="E23" s="165"/>
      <c r="F23" s="165"/>
      <c r="G23" s="165"/>
      <c r="H23" s="56"/>
      <c r="I23" s="53"/>
      <c r="N23" s="54"/>
      <c r="O23" s="54"/>
      <c r="P23" s="54"/>
      <c r="Q23" s="54"/>
      <c r="R23" s="54"/>
    </row>
    <row r="24" spans="1:18" s="5" customFormat="1" ht="27.6" customHeight="1" thickBot="1" x14ac:dyDescent="0.4">
      <c r="A24" s="4" t="s">
        <v>16</v>
      </c>
      <c r="B24" s="166"/>
      <c r="C24" s="166"/>
      <c r="D24" s="166"/>
      <c r="E24" s="166"/>
      <c r="F24" s="166"/>
      <c r="G24" s="166"/>
      <c r="H24" s="56"/>
      <c r="I24" s="55"/>
      <c r="N24" s="54"/>
      <c r="O24" s="54"/>
      <c r="P24" s="54"/>
      <c r="Q24" s="54"/>
      <c r="R24" s="54"/>
    </row>
    <row r="25" spans="1:18" s="5" customFormat="1" ht="20.100000000000001" customHeight="1" thickTop="1" x14ac:dyDescent="0.25">
      <c r="A25" s="40"/>
      <c r="B25" s="40"/>
      <c r="C25" s="40"/>
      <c r="D25" s="40"/>
      <c r="E25" s="40"/>
      <c r="F25" s="40"/>
      <c r="G25" s="53"/>
      <c r="H25" s="53"/>
      <c r="I25" s="53"/>
      <c r="N25" s="54"/>
      <c r="O25" s="54"/>
      <c r="P25" s="54"/>
      <c r="Q25" s="54"/>
      <c r="R25" s="54"/>
    </row>
    <row r="26" spans="1:18" s="5" customFormat="1" ht="20.100000000000001" customHeight="1" thickBot="1" x14ac:dyDescent="0.3">
      <c r="A26" s="40"/>
      <c r="B26" s="40"/>
      <c r="C26" s="40"/>
      <c r="D26" s="40"/>
      <c r="E26" s="40"/>
      <c r="F26" s="40"/>
      <c r="G26" s="53"/>
      <c r="H26" s="53"/>
      <c r="I26" s="53"/>
    </row>
    <row r="27" spans="1:18" s="5" customFormat="1" ht="20.100000000000001" customHeight="1" thickTop="1" thickBot="1" x14ac:dyDescent="0.3">
      <c r="A27" s="52"/>
      <c r="C27" s="167" t="s">
        <v>15</v>
      </c>
      <c r="D27" s="168"/>
      <c r="E27" s="169"/>
      <c r="F27" s="170"/>
      <c r="G27" s="171"/>
      <c r="H27" s="178" t="s">
        <v>14</v>
      </c>
      <c r="I27" s="179"/>
      <c r="J27" s="179"/>
      <c r="K27" s="180"/>
      <c r="L27" s="163"/>
      <c r="M27" s="164"/>
      <c r="N27" s="164"/>
      <c r="O27" s="51"/>
      <c r="P27" s="50"/>
    </row>
    <row r="28" spans="1:18" s="5" customFormat="1" ht="35.1" customHeight="1" x14ac:dyDescent="0.25">
      <c r="A28" s="42" t="s">
        <v>13</v>
      </c>
      <c r="B28" s="49" t="s">
        <v>12</v>
      </c>
      <c r="C28" s="46" t="s">
        <v>58</v>
      </c>
      <c r="D28" s="45" t="s">
        <v>9</v>
      </c>
      <c r="E28" s="48" t="s">
        <v>10</v>
      </c>
      <c r="F28" s="45" t="s">
        <v>9</v>
      </c>
      <c r="G28" s="47" t="s">
        <v>11</v>
      </c>
      <c r="H28" s="46" t="s">
        <v>58</v>
      </c>
      <c r="I28" s="45" t="s">
        <v>9</v>
      </c>
      <c r="J28" s="46" t="s">
        <v>10</v>
      </c>
      <c r="K28" s="45" t="s">
        <v>9</v>
      </c>
      <c r="L28" s="44" t="s">
        <v>8</v>
      </c>
      <c r="M28" s="43" t="s">
        <v>7</v>
      </c>
      <c r="N28" s="117" t="s">
        <v>31</v>
      </c>
      <c r="O28" s="41" t="s">
        <v>6</v>
      </c>
    </row>
    <row r="29" spans="1:18" s="5" customFormat="1" ht="35.450000000000003" customHeight="1" x14ac:dyDescent="0.25">
      <c r="A29" s="26">
        <v>1</v>
      </c>
      <c r="B29" s="38"/>
      <c r="C29" s="158"/>
      <c r="D29" s="34"/>
      <c r="E29" s="158"/>
      <c r="F29" s="32"/>
      <c r="G29" s="31"/>
      <c r="H29" s="158"/>
      <c r="I29" s="141"/>
      <c r="J29" s="134"/>
      <c r="K29" s="28"/>
      <c r="L29" s="135"/>
      <c r="M29" s="136"/>
      <c r="N29" s="137"/>
      <c r="O29" s="138"/>
    </row>
    <row r="30" spans="1:18" s="5" customFormat="1" ht="35.450000000000003" customHeight="1" x14ac:dyDescent="0.25">
      <c r="A30" s="26">
        <v>2</v>
      </c>
      <c r="B30" s="38"/>
      <c r="C30" s="33"/>
      <c r="D30" s="34"/>
      <c r="E30" s="158"/>
      <c r="F30" s="32"/>
      <c r="G30" s="31"/>
      <c r="H30" s="134"/>
      <c r="I30" s="141"/>
      <c r="J30" s="134"/>
      <c r="K30" s="28"/>
      <c r="L30" s="135"/>
      <c r="M30" s="136"/>
      <c r="N30" s="137"/>
      <c r="O30" s="138"/>
    </row>
    <row r="31" spans="1:18" s="5" customFormat="1" ht="35.450000000000003" customHeight="1" x14ac:dyDescent="0.25">
      <c r="A31" s="26">
        <v>3</v>
      </c>
      <c r="B31" s="38"/>
      <c r="C31" s="33"/>
      <c r="D31" s="34"/>
      <c r="E31" s="33"/>
      <c r="F31" s="32"/>
      <c r="G31" s="37"/>
      <c r="H31" s="134"/>
      <c r="I31" s="141"/>
      <c r="J31" s="29"/>
      <c r="K31" s="28"/>
      <c r="L31" s="135"/>
      <c r="M31" s="136"/>
      <c r="N31" s="137"/>
      <c r="O31" s="138"/>
    </row>
    <row r="32" spans="1:18" s="5" customFormat="1" ht="35.450000000000003" customHeight="1" x14ac:dyDescent="0.25">
      <c r="A32" s="26">
        <v>4</v>
      </c>
      <c r="B32" s="38"/>
      <c r="C32" s="33"/>
      <c r="D32" s="34"/>
      <c r="E32" s="33"/>
      <c r="F32" s="32"/>
      <c r="G32" s="37"/>
      <c r="H32" s="134"/>
      <c r="I32" s="141"/>
      <c r="J32" s="29"/>
      <c r="K32" s="28"/>
      <c r="L32" s="135"/>
      <c r="M32" s="136"/>
      <c r="N32" s="137"/>
      <c r="O32" s="138"/>
    </row>
    <row r="33" spans="1:19" s="5" customFormat="1" ht="35.450000000000003" customHeight="1" x14ac:dyDescent="0.25">
      <c r="A33" s="26">
        <v>5</v>
      </c>
      <c r="B33" s="38"/>
      <c r="C33" s="33"/>
      <c r="D33" s="34"/>
      <c r="E33" s="33"/>
      <c r="F33" s="32"/>
      <c r="G33" s="37"/>
      <c r="H33" s="134"/>
      <c r="I33" s="141"/>
      <c r="J33" s="29"/>
      <c r="K33" s="28"/>
      <c r="L33" s="135"/>
      <c r="M33" s="136"/>
      <c r="N33" s="137"/>
      <c r="O33" s="138"/>
    </row>
    <row r="34" spans="1:19" s="5" customFormat="1" ht="35.450000000000003" customHeight="1" x14ac:dyDescent="0.25">
      <c r="A34" s="26">
        <v>6</v>
      </c>
      <c r="B34" s="38"/>
      <c r="C34" s="33"/>
      <c r="D34" s="34"/>
      <c r="E34" s="33"/>
      <c r="F34" s="32"/>
      <c r="G34" s="37"/>
      <c r="H34" s="134"/>
      <c r="I34" s="141"/>
      <c r="J34" s="29"/>
      <c r="K34" s="28"/>
      <c r="L34" s="135"/>
      <c r="M34" s="136"/>
      <c r="N34" s="137"/>
      <c r="O34" s="138"/>
    </row>
    <row r="35" spans="1:19" s="5" customFormat="1" ht="35.450000000000003" customHeight="1" x14ac:dyDescent="0.25">
      <c r="A35" s="26">
        <v>7</v>
      </c>
      <c r="B35" s="38"/>
      <c r="C35" s="33"/>
      <c r="D35" s="34"/>
      <c r="E35" s="33"/>
      <c r="F35" s="32"/>
      <c r="G35" s="37"/>
      <c r="H35" s="134"/>
      <c r="I35" s="141"/>
      <c r="J35" s="29"/>
      <c r="K35" s="28"/>
      <c r="L35" s="135"/>
      <c r="M35" s="136"/>
      <c r="N35" s="137"/>
      <c r="O35" s="138"/>
    </row>
    <row r="36" spans="1:19" s="5" customFormat="1" ht="35.450000000000003" customHeight="1" x14ac:dyDescent="0.25">
      <c r="A36" s="26">
        <v>8</v>
      </c>
      <c r="B36" s="38"/>
      <c r="C36" s="33"/>
      <c r="D36" s="34"/>
      <c r="E36" s="33"/>
      <c r="F36" s="32"/>
      <c r="G36" s="37"/>
      <c r="H36" s="134"/>
      <c r="I36" s="141"/>
      <c r="J36" s="29"/>
      <c r="K36" s="28"/>
      <c r="L36" s="135"/>
      <c r="M36" s="136"/>
      <c r="N36" s="137"/>
      <c r="O36" s="138"/>
    </row>
    <row r="37" spans="1:19" s="5" customFormat="1" ht="35.450000000000003" customHeight="1" x14ac:dyDescent="0.25">
      <c r="A37" s="26">
        <v>9</v>
      </c>
      <c r="B37" s="38"/>
      <c r="C37" s="33"/>
      <c r="D37" s="34"/>
      <c r="E37" s="33"/>
      <c r="F37" s="32"/>
      <c r="G37" s="37"/>
      <c r="H37" s="134"/>
      <c r="I37" s="30"/>
      <c r="J37" s="29"/>
      <c r="K37" s="28"/>
      <c r="L37" s="135"/>
      <c r="M37" s="136"/>
      <c r="N37" s="137"/>
      <c r="O37" s="138"/>
    </row>
    <row r="38" spans="1:19" s="5" customFormat="1" ht="35.450000000000003" customHeight="1" x14ac:dyDescent="0.25">
      <c r="A38" s="26">
        <v>10</v>
      </c>
      <c r="B38" s="36"/>
      <c r="C38" s="33"/>
      <c r="D38" s="34"/>
      <c r="E38" s="29"/>
      <c r="F38" s="28"/>
      <c r="G38" s="31"/>
      <c r="H38" s="29"/>
      <c r="I38" s="30"/>
      <c r="J38" s="29"/>
      <c r="K38" s="28"/>
      <c r="L38" s="27"/>
      <c r="M38" s="139"/>
      <c r="N38" s="140"/>
      <c r="O38" s="73"/>
    </row>
    <row r="39" spans="1:19" s="5" customFormat="1" ht="35.450000000000003" customHeight="1" x14ac:dyDescent="0.25">
      <c r="A39" s="26">
        <v>11</v>
      </c>
      <c r="B39" s="25"/>
      <c r="C39" s="33"/>
      <c r="D39" s="34"/>
      <c r="E39" s="29"/>
      <c r="F39" s="28"/>
      <c r="G39" s="31"/>
      <c r="H39" s="29"/>
      <c r="I39" s="30"/>
      <c r="J39" s="29"/>
      <c r="K39" s="28"/>
      <c r="L39" s="27"/>
      <c r="M39" s="139"/>
      <c r="N39" s="73"/>
      <c r="O39" s="73"/>
    </row>
    <row r="40" spans="1:19" s="5" customFormat="1" ht="35.450000000000003" customHeight="1" x14ac:dyDescent="0.25">
      <c r="A40" s="26">
        <v>12</v>
      </c>
      <c r="B40" s="25"/>
      <c r="C40" s="33"/>
      <c r="D40" s="34"/>
      <c r="E40" s="29"/>
      <c r="F40" s="28"/>
      <c r="G40" s="31"/>
      <c r="H40" s="29"/>
      <c r="I40" s="30"/>
      <c r="J40" s="29"/>
      <c r="K40" s="28"/>
      <c r="L40" s="27"/>
      <c r="M40" s="139"/>
      <c r="N40" s="73"/>
      <c r="O40" s="73"/>
    </row>
    <row r="41" spans="1:19" s="5" customFormat="1" ht="35.450000000000003" customHeight="1" x14ac:dyDescent="0.25">
      <c r="A41" s="26">
        <v>13</v>
      </c>
      <c r="B41" s="25"/>
      <c r="C41" s="33"/>
      <c r="D41" s="34"/>
      <c r="E41" s="29"/>
      <c r="F41" s="28"/>
      <c r="G41" s="31"/>
      <c r="H41" s="29"/>
      <c r="I41" s="30"/>
      <c r="J41" s="29"/>
      <c r="K41" s="28"/>
      <c r="L41" s="27"/>
      <c r="M41" s="139"/>
      <c r="N41" s="73"/>
      <c r="O41" s="73"/>
    </row>
    <row r="42" spans="1:19" s="5" customFormat="1" ht="35.450000000000003" customHeight="1" x14ac:dyDescent="0.25">
      <c r="A42" s="26">
        <v>14</v>
      </c>
      <c r="B42" s="25"/>
      <c r="C42" s="33"/>
      <c r="D42" s="34"/>
      <c r="E42" s="29"/>
      <c r="F42" s="28"/>
      <c r="G42" s="31"/>
      <c r="H42" s="29"/>
      <c r="I42" s="30"/>
      <c r="J42" s="29"/>
      <c r="K42" s="28"/>
      <c r="L42" s="27"/>
      <c r="M42" s="139"/>
      <c r="N42" s="73"/>
      <c r="O42" s="73"/>
    </row>
    <row r="43" spans="1:19" s="5" customFormat="1" ht="35.450000000000003" customHeight="1" thickBot="1" x14ac:dyDescent="0.3">
      <c r="A43" s="26">
        <v>15</v>
      </c>
      <c r="B43" s="25"/>
      <c r="C43" s="23"/>
      <c r="D43" s="24"/>
      <c r="E43" s="20"/>
      <c r="F43" s="19"/>
      <c r="G43" s="22"/>
      <c r="H43" s="20"/>
      <c r="I43" s="21"/>
      <c r="J43" s="20"/>
      <c r="K43" s="19"/>
      <c r="L43" s="18"/>
      <c r="M43" s="139"/>
      <c r="N43" s="73"/>
      <c r="O43" s="138">
        <f>SUM(O29:O42)</f>
        <v>0</v>
      </c>
    </row>
    <row r="44" spans="1:19" s="5" customFormat="1" ht="15" x14ac:dyDescent="0.25">
      <c r="A44" s="14"/>
      <c r="B44" s="14"/>
      <c r="C44" s="14"/>
      <c r="D44" s="14"/>
      <c r="E44" s="14"/>
      <c r="F44" s="14"/>
      <c r="G44" s="6"/>
      <c r="H44" s="6"/>
      <c r="I44" s="6"/>
      <c r="J44" s="7"/>
      <c r="K44" s="7"/>
      <c r="L44" s="16"/>
      <c r="M44" s="16"/>
      <c r="N44" s="14"/>
      <c r="O44" s="14"/>
      <c r="P44" s="14"/>
      <c r="Q44" s="16"/>
      <c r="R44" s="14"/>
      <c r="S44" s="14"/>
    </row>
    <row r="45" spans="1:19" s="5" customFormat="1" ht="20.25" customHeight="1" x14ac:dyDescent="0.25">
      <c r="A45" s="15"/>
      <c r="B45" s="14"/>
      <c r="C45" s="14"/>
      <c r="D45" s="14"/>
      <c r="E45" s="14"/>
      <c r="F45" s="14"/>
      <c r="G45" s="7"/>
      <c r="H45" s="7"/>
      <c r="I45" s="7"/>
      <c r="J45" s="172" t="s">
        <v>106</v>
      </c>
      <c r="K45" s="172"/>
      <c r="L45" s="172"/>
      <c r="M45" s="172"/>
      <c r="N45" s="172"/>
      <c r="O45" s="172"/>
      <c r="P45" s="172"/>
      <c r="Q45" s="172"/>
      <c r="R45" s="172"/>
      <c r="S45" s="172"/>
    </row>
    <row r="46" spans="1:19" s="5" customFormat="1" ht="20.100000000000001" customHeight="1" thickBot="1" x14ac:dyDescent="0.3">
      <c r="A46" s="173" t="s">
        <v>5</v>
      </c>
      <c r="B46" s="174"/>
      <c r="C46" s="174"/>
      <c r="D46" s="174"/>
      <c r="E46" s="174"/>
      <c r="F46" s="174"/>
      <c r="G46" s="174"/>
      <c r="H46" s="13"/>
      <c r="I46" s="7"/>
      <c r="J46" s="172"/>
      <c r="K46" s="172"/>
      <c r="L46" s="172"/>
      <c r="M46" s="172"/>
      <c r="N46" s="172"/>
      <c r="O46" s="172"/>
      <c r="P46" s="172"/>
      <c r="Q46" s="172"/>
      <c r="R46" s="172"/>
      <c r="S46" s="172"/>
    </row>
    <row r="47" spans="1:19" s="5" customFormat="1" ht="33" customHeight="1" thickTop="1" thickBot="1" x14ac:dyDescent="0.3">
      <c r="A47" s="12" t="s">
        <v>4</v>
      </c>
      <c r="B47" s="11"/>
      <c r="C47" s="175">
        <v>65</v>
      </c>
      <c r="D47" s="176"/>
      <c r="E47" s="176"/>
      <c r="F47" s="176"/>
      <c r="G47" s="177"/>
      <c r="H47" s="8"/>
      <c r="I47" s="7"/>
      <c r="J47" s="172"/>
      <c r="K47" s="172"/>
      <c r="L47" s="172"/>
      <c r="M47" s="172"/>
      <c r="N47" s="172"/>
      <c r="O47" s="172"/>
      <c r="P47" s="172"/>
      <c r="Q47" s="172"/>
      <c r="R47" s="172"/>
      <c r="S47" s="172"/>
    </row>
    <row r="48" spans="1:19" s="5" customFormat="1" ht="33" customHeight="1" thickTop="1" thickBot="1" x14ac:dyDescent="0.3">
      <c r="A48" s="12" t="s">
        <v>3</v>
      </c>
      <c r="B48" s="11"/>
      <c r="C48" s="175">
        <v>52</v>
      </c>
      <c r="D48" s="176"/>
      <c r="E48" s="176"/>
      <c r="F48" s="176"/>
      <c r="G48" s="177"/>
      <c r="H48" s="8"/>
      <c r="I48" s="7"/>
      <c r="J48" s="172"/>
      <c r="K48" s="172"/>
      <c r="L48" s="172"/>
      <c r="M48" s="172"/>
      <c r="N48" s="172"/>
      <c r="O48" s="172"/>
      <c r="P48" s="172"/>
      <c r="Q48" s="172"/>
      <c r="R48" s="172"/>
      <c r="S48" s="172"/>
    </row>
    <row r="49" spans="1:19" s="5" customFormat="1" ht="33" customHeight="1" thickTop="1" thickBot="1" x14ac:dyDescent="0.3">
      <c r="A49" s="12" t="s">
        <v>118</v>
      </c>
      <c r="B49" s="11"/>
      <c r="C49" s="175">
        <v>305</v>
      </c>
      <c r="D49" s="176"/>
      <c r="E49" s="176"/>
      <c r="F49" s="176"/>
      <c r="G49" s="177"/>
      <c r="H49" s="161" t="s">
        <v>54</v>
      </c>
      <c r="I49" s="132">
        <v>410</v>
      </c>
      <c r="J49" s="172"/>
      <c r="K49" s="172"/>
      <c r="L49" s="172"/>
      <c r="M49" s="172"/>
      <c r="N49" s="172"/>
      <c r="O49" s="172"/>
      <c r="P49" s="172"/>
      <c r="Q49" s="172"/>
      <c r="R49" s="172"/>
      <c r="S49" s="172"/>
    </row>
    <row r="50" spans="1:19" s="5" customFormat="1" ht="33" customHeight="1" thickTop="1" thickBot="1" x14ac:dyDescent="0.3">
      <c r="A50" s="12" t="s">
        <v>2</v>
      </c>
      <c r="B50" s="11"/>
      <c r="C50" s="175">
        <v>55</v>
      </c>
      <c r="D50" s="176"/>
      <c r="E50" s="176"/>
      <c r="F50" s="176"/>
      <c r="G50" s="177"/>
      <c r="H50" s="8"/>
      <c r="I50" s="7"/>
      <c r="J50" s="172"/>
      <c r="K50" s="172"/>
      <c r="L50" s="172"/>
      <c r="M50" s="172"/>
      <c r="N50" s="172"/>
      <c r="O50" s="172"/>
      <c r="P50" s="172"/>
      <c r="Q50" s="172"/>
      <c r="R50" s="172"/>
      <c r="S50" s="172"/>
    </row>
    <row r="51" spans="1:19" s="5" customFormat="1" ht="33" customHeight="1" thickTop="1" thickBot="1" x14ac:dyDescent="0.3">
      <c r="A51" s="12" t="s">
        <v>1</v>
      </c>
      <c r="B51" s="11"/>
      <c r="C51" s="175">
        <v>200</v>
      </c>
      <c r="D51" s="176"/>
      <c r="E51" s="176"/>
      <c r="F51" s="176"/>
      <c r="G51" s="177"/>
      <c r="H51" s="161" t="s">
        <v>54</v>
      </c>
      <c r="I51" s="132">
        <v>265</v>
      </c>
      <c r="J51" s="172"/>
      <c r="K51" s="172"/>
      <c r="L51" s="172"/>
      <c r="M51" s="172"/>
      <c r="N51" s="172"/>
      <c r="O51" s="172"/>
      <c r="P51" s="172"/>
      <c r="Q51" s="172"/>
      <c r="R51" s="172"/>
      <c r="S51" s="172"/>
    </row>
    <row r="52" spans="1:19" s="5" customFormat="1" ht="33" customHeight="1" thickTop="1" thickBot="1" x14ac:dyDescent="0.4">
      <c r="A52" s="10" t="s">
        <v>32</v>
      </c>
      <c r="B52" s="144"/>
      <c r="C52" s="145" t="s">
        <v>60</v>
      </c>
      <c r="D52" s="146"/>
      <c r="E52" s="146"/>
      <c r="F52" s="146"/>
      <c r="G52" s="146"/>
      <c r="H52" s="162"/>
      <c r="I52" s="7"/>
      <c r="J52" s="172"/>
      <c r="K52" s="172"/>
      <c r="L52" s="172"/>
      <c r="M52" s="172"/>
      <c r="N52" s="172"/>
      <c r="O52" s="172"/>
      <c r="P52" s="172"/>
      <c r="Q52" s="172"/>
      <c r="R52" s="172"/>
      <c r="S52" s="172"/>
    </row>
    <row r="53" spans="1:19" s="5" customFormat="1" ht="33" customHeight="1" thickTop="1" thickBot="1" x14ac:dyDescent="0.3">
      <c r="A53" s="10" t="s">
        <v>32</v>
      </c>
      <c r="B53" s="9"/>
      <c r="C53" s="145" t="s">
        <v>61</v>
      </c>
      <c r="D53" s="146"/>
      <c r="E53" s="146"/>
      <c r="F53" s="146"/>
      <c r="G53" s="146"/>
      <c r="H53" s="162"/>
      <c r="I53" s="7"/>
      <c r="J53" s="172"/>
      <c r="K53" s="172"/>
      <c r="L53" s="172"/>
      <c r="M53" s="172"/>
      <c r="N53" s="172"/>
      <c r="O53" s="172"/>
      <c r="P53" s="172"/>
      <c r="Q53" s="172"/>
      <c r="R53" s="172"/>
      <c r="S53" s="172"/>
    </row>
    <row r="54" spans="1:19" s="5" customFormat="1" ht="33" customHeight="1" x14ac:dyDescent="0.25">
      <c r="I54" s="7"/>
      <c r="J54" s="172"/>
      <c r="K54" s="172"/>
      <c r="L54" s="172"/>
      <c r="M54" s="172"/>
      <c r="N54" s="172"/>
      <c r="O54" s="172"/>
      <c r="P54" s="172"/>
      <c r="Q54" s="172"/>
      <c r="R54" s="172"/>
      <c r="S54" s="172"/>
    </row>
    <row r="55" spans="1:19" ht="20.45" customHeight="1" thickBot="1" x14ac:dyDescent="0.3"/>
    <row r="56" spans="1:19" ht="42" customHeight="1" x14ac:dyDescent="0.25">
      <c r="A56" s="42" t="s">
        <v>13</v>
      </c>
      <c r="B56" s="49" t="s">
        <v>12</v>
      </c>
      <c r="C56" s="46" t="s">
        <v>58</v>
      </c>
      <c r="D56" s="45" t="s">
        <v>9</v>
      </c>
      <c r="E56" s="48" t="s">
        <v>10</v>
      </c>
      <c r="F56" s="45" t="s">
        <v>9</v>
      </c>
      <c r="G56" s="47" t="s">
        <v>11</v>
      </c>
      <c r="H56" s="46" t="s">
        <v>58</v>
      </c>
      <c r="I56" s="45" t="s">
        <v>9</v>
      </c>
      <c r="J56" s="46" t="s">
        <v>10</v>
      </c>
      <c r="K56" s="45" t="s">
        <v>9</v>
      </c>
      <c r="L56" s="44" t="s">
        <v>8</v>
      </c>
      <c r="M56" s="43" t="s">
        <v>7</v>
      </c>
      <c r="N56" s="42" t="s">
        <v>31</v>
      </c>
      <c r="O56" s="41" t="s">
        <v>6</v>
      </c>
    </row>
    <row r="57" spans="1:19" ht="57" customHeight="1" x14ac:dyDescent="0.25">
      <c r="A57" s="42"/>
      <c r="B57" s="49" t="s">
        <v>24</v>
      </c>
      <c r="C57" s="120" t="s">
        <v>25</v>
      </c>
      <c r="D57" s="124" t="s">
        <v>25</v>
      </c>
      <c r="E57" s="120" t="s">
        <v>25</v>
      </c>
      <c r="F57" s="120" t="s">
        <v>25</v>
      </c>
      <c r="G57" s="47" t="s">
        <v>26</v>
      </c>
      <c r="H57" s="120" t="s">
        <v>25</v>
      </c>
      <c r="I57" s="120" t="s">
        <v>25</v>
      </c>
      <c r="J57" s="120" t="s">
        <v>25</v>
      </c>
      <c r="K57" s="120" t="s">
        <v>25</v>
      </c>
      <c r="L57" s="121" t="s">
        <v>27</v>
      </c>
      <c r="M57" s="122" t="s">
        <v>28</v>
      </c>
      <c r="N57" s="42" t="s">
        <v>29</v>
      </c>
      <c r="O57" s="123" t="s">
        <v>30</v>
      </c>
    </row>
    <row r="58" spans="1:19" ht="29.1" customHeight="1" x14ac:dyDescent="0.25">
      <c r="A58" s="26">
        <v>1</v>
      </c>
      <c r="B58" s="38" t="s">
        <v>62</v>
      </c>
      <c r="C58" s="33">
        <v>65</v>
      </c>
      <c r="D58" s="125">
        <v>0</v>
      </c>
      <c r="E58" s="33"/>
      <c r="F58" s="32"/>
      <c r="G58" s="37" t="s">
        <v>23</v>
      </c>
      <c r="H58" s="29"/>
      <c r="I58" s="30"/>
      <c r="J58" s="29"/>
      <c r="K58" s="28"/>
      <c r="L58" s="27"/>
      <c r="M58" s="110">
        <v>65</v>
      </c>
      <c r="N58" s="131">
        <v>15</v>
      </c>
      <c r="O58" s="39">
        <f>65+15</f>
        <v>80</v>
      </c>
    </row>
    <row r="59" spans="1:19" ht="29.1" customHeight="1" x14ac:dyDescent="0.25">
      <c r="A59" s="26">
        <v>2</v>
      </c>
      <c r="B59" s="38" t="s">
        <v>63</v>
      </c>
      <c r="C59" s="33">
        <v>52</v>
      </c>
      <c r="D59" s="34">
        <v>0</v>
      </c>
      <c r="E59" s="33"/>
      <c r="F59" s="32"/>
      <c r="G59" s="37" t="s">
        <v>119</v>
      </c>
      <c r="H59" s="29"/>
      <c r="I59" s="30"/>
      <c r="J59" s="29"/>
      <c r="K59" s="28"/>
      <c r="L59" s="27"/>
      <c r="M59" s="110" t="s">
        <v>98</v>
      </c>
      <c r="N59" s="131">
        <v>15</v>
      </c>
      <c r="O59" s="39">
        <f>((52)*3)+15</f>
        <v>171</v>
      </c>
    </row>
    <row r="60" spans="1:19" ht="55.5" customHeight="1" x14ac:dyDescent="0.25">
      <c r="A60" s="26">
        <v>3</v>
      </c>
      <c r="B60" s="38" t="s">
        <v>64</v>
      </c>
      <c r="C60" s="33">
        <v>52</v>
      </c>
      <c r="D60" s="34">
        <f>(52/2)</f>
        <v>26</v>
      </c>
      <c r="E60" s="33"/>
      <c r="F60" s="32"/>
      <c r="G60" s="37" t="s">
        <v>119</v>
      </c>
      <c r="H60" s="29"/>
      <c r="I60" s="30"/>
      <c r="J60" s="29"/>
      <c r="K60" s="28"/>
      <c r="L60" s="27"/>
      <c r="M60" s="114" t="s">
        <v>92</v>
      </c>
      <c r="N60" s="131">
        <v>15</v>
      </c>
      <c r="O60" s="39">
        <f>((52+26)*3)+15</f>
        <v>249</v>
      </c>
    </row>
    <row r="61" spans="1:19" ht="55.5" customHeight="1" x14ac:dyDescent="0.25">
      <c r="A61" s="26">
        <v>4</v>
      </c>
      <c r="B61" s="38" t="s">
        <v>88</v>
      </c>
      <c r="C61" s="33">
        <v>52</v>
      </c>
      <c r="D61" s="34">
        <v>0</v>
      </c>
      <c r="E61" s="33"/>
      <c r="F61" s="32"/>
      <c r="G61" s="37" t="s">
        <v>119</v>
      </c>
      <c r="H61" s="29"/>
      <c r="I61" s="30"/>
      <c r="J61" s="29"/>
      <c r="K61" s="28"/>
      <c r="L61" s="27"/>
      <c r="M61" s="110" t="s">
        <v>93</v>
      </c>
      <c r="N61" s="131">
        <v>15</v>
      </c>
      <c r="O61" s="39">
        <f>((52)*3)+15</f>
        <v>171</v>
      </c>
    </row>
    <row r="62" spans="1:19" ht="54" customHeight="1" x14ac:dyDescent="0.25">
      <c r="A62" s="26">
        <v>5</v>
      </c>
      <c r="B62" s="38" t="s">
        <v>65</v>
      </c>
      <c r="C62" s="33">
        <v>52</v>
      </c>
      <c r="D62" s="34">
        <f>(52/3)</f>
        <v>17.333333333333332</v>
      </c>
      <c r="E62" s="33"/>
      <c r="F62" s="32"/>
      <c r="G62" s="37" t="s">
        <v>119</v>
      </c>
      <c r="H62" s="29"/>
      <c r="I62" s="30"/>
      <c r="J62" s="29"/>
      <c r="K62" s="28"/>
      <c r="L62" s="27"/>
      <c r="M62" s="114" t="s">
        <v>94</v>
      </c>
      <c r="N62" s="131">
        <v>15</v>
      </c>
      <c r="O62" s="39">
        <f>((52+17.3)*3)+15</f>
        <v>222.89999999999998</v>
      </c>
    </row>
    <row r="63" spans="1:19" ht="54" customHeight="1" x14ac:dyDescent="0.25">
      <c r="A63" s="26">
        <v>6</v>
      </c>
      <c r="B63" s="38" t="s">
        <v>90</v>
      </c>
      <c r="C63" s="33">
        <v>52</v>
      </c>
      <c r="D63" s="34">
        <v>0</v>
      </c>
      <c r="E63" s="33"/>
      <c r="F63" s="32"/>
      <c r="G63" s="37" t="s">
        <v>119</v>
      </c>
      <c r="H63" s="29"/>
      <c r="I63" s="30"/>
      <c r="J63" s="29"/>
      <c r="K63" s="28"/>
      <c r="L63" s="27"/>
      <c r="M63" s="110" t="s">
        <v>93</v>
      </c>
      <c r="N63" s="131">
        <v>15</v>
      </c>
      <c r="O63" s="39">
        <f>((52)*3)+15</f>
        <v>171</v>
      </c>
    </row>
    <row r="64" spans="1:19" ht="34.5" customHeight="1" x14ac:dyDescent="0.25">
      <c r="A64" s="26">
        <v>7</v>
      </c>
      <c r="B64" s="38" t="s">
        <v>2</v>
      </c>
      <c r="C64" s="33">
        <v>55</v>
      </c>
      <c r="D64" s="34">
        <v>0</v>
      </c>
      <c r="E64" s="33"/>
      <c r="F64" s="32"/>
      <c r="G64" s="37" t="s">
        <v>23</v>
      </c>
      <c r="H64" s="29"/>
      <c r="I64" s="30"/>
      <c r="J64" s="29"/>
      <c r="K64" s="28"/>
      <c r="L64" s="27"/>
      <c r="M64" s="110">
        <v>55</v>
      </c>
      <c r="N64" s="131">
        <v>15</v>
      </c>
      <c r="O64" s="39">
        <v>70</v>
      </c>
    </row>
    <row r="65" spans="1:15" ht="57" customHeight="1" x14ac:dyDescent="0.25">
      <c r="A65" s="96">
        <v>8</v>
      </c>
      <c r="B65" s="38" t="s">
        <v>86</v>
      </c>
      <c r="C65" s="33">
        <v>45</v>
      </c>
      <c r="D65" s="34">
        <f>45/2</f>
        <v>22.5</v>
      </c>
      <c r="E65" s="33"/>
      <c r="F65" s="32"/>
      <c r="G65" s="37" t="s">
        <v>119</v>
      </c>
      <c r="H65" s="29"/>
      <c r="I65" s="30"/>
      <c r="J65" s="29"/>
      <c r="K65" s="28"/>
      <c r="L65" s="27"/>
      <c r="M65" s="114" t="s">
        <v>95</v>
      </c>
      <c r="N65" s="131">
        <v>15</v>
      </c>
      <c r="O65" s="39">
        <f>((45+22.5)*3)+15</f>
        <v>217.5</v>
      </c>
    </row>
    <row r="66" spans="1:15" ht="57" customHeight="1" x14ac:dyDescent="0.25">
      <c r="A66" s="26">
        <v>9</v>
      </c>
      <c r="B66" s="38" t="s">
        <v>89</v>
      </c>
      <c r="C66" s="33">
        <v>45</v>
      </c>
      <c r="D66" s="98">
        <v>0</v>
      </c>
      <c r="E66" s="97"/>
      <c r="F66" s="99"/>
      <c r="G66" s="37" t="s">
        <v>119</v>
      </c>
      <c r="H66" s="100"/>
      <c r="I66" s="101"/>
      <c r="J66" s="100"/>
      <c r="K66" s="102"/>
      <c r="L66" s="103"/>
      <c r="M66" s="110" t="s">
        <v>96</v>
      </c>
      <c r="N66" s="131">
        <v>15</v>
      </c>
      <c r="O66" s="39">
        <f>((45)*3)+15</f>
        <v>150</v>
      </c>
    </row>
    <row r="67" spans="1:15" ht="58.5" customHeight="1" x14ac:dyDescent="0.25">
      <c r="A67" s="148">
        <v>10</v>
      </c>
      <c r="B67" s="38" t="s">
        <v>87</v>
      </c>
      <c r="C67" s="97">
        <v>45</v>
      </c>
      <c r="D67" s="34">
        <f>(45/3)</f>
        <v>15</v>
      </c>
      <c r="E67" s="97"/>
      <c r="F67" s="99"/>
      <c r="G67" s="37" t="s">
        <v>119</v>
      </c>
      <c r="H67" s="100"/>
      <c r="I67" s="101"/>
      <c r="J67" s="100"/>
      <c r="K67" s="102"/>
      <c r="L67" s="103"/>
      <c r="M67" s="114" t="s">
        <v>97</v>
      </c>
      <c r="N67" s="131">
        <v>15</v>
      </c>
      <c r="O67" s="39">
        <f>((45+15)*3)+15</f>
        <v>195</v>
      </c>
    </row>
    <row r="68" spans="1:15" ht="57" customHeight="1" thickBot="1" x14ac:dyDescent="0.3">
      <c r="A68" s="26">
        <v>11</v>
      </c>
      <c r="B68" s="149" t="s">
        <v>91</v>
      </c>
      <c r="C68" s="150">
        <v>45</v>
      </c>
      <c r="D68" s="91">
        <v>0</v>
      </c>
      <c r="E68" s="91"/>
      <c r="F68" s="91"/>
      <c r="G68" s="160" t="s">
        <v>119</v>
      </c>
      <c r="H68" s="93"/>
      <c r="I68" s="93"/>
      <c r="J68" s="75"/>
      <c r="K68" s="75"/>
      <c r="L68" s="76"/>
      <c r="M68" s="110" t="s">
        <v>96</v>
      </c>
      <c r="N68" s="131">
        <v>15</v>
      </c>
      <c r="O68" s="39">
        <f>((52)*3)+15</f>
        <v>171</v>
      </c>
    </row>
    <row r="69" spans="1:15" ht="29.1" customHeight="1" thickTop="1" x14ac:dyDescent="0.25">
      <c r="A69" s="109"/>
      <c r="B69" s="78" t="s">
        <v>75</v>
      </c>
      <c r="C69" s="79"/>
      <c r="D69" s="79"/>
      <c r="E69" s="79"/>
      <c r="F69" s="79"/>
      <c r="G69" s="80"/>
      <c r="H69" s="81">
        <v>52</v>
      </c>
      <c r="I69" s="81">
        <f>52/2</f>
        <v>26</v>
      </c>
      <c r="J69" s="87"/>
      <c r="K69" s="87"/>
      <c r="L69" s="88"/>
      <c r="M69" s="112"/>
      <c r="N69" s="113"/>
      <c r="O69" s="89"/>
    </row>
    <row r="70" spans="1:15" ht="29.1" customHeight="1" x14ac:dyDescent="0.25">
      <c r="A70" s="104"/>
      <c r="B70" s="105" t="s">
        <v>76</v>
      </c>
      <c r="C70" s="106"/>
      <c r="D70" s="106"/>
      <c r="E70" s="106"/>
      <c r="F70" s="106"/>
      <c r="G70" s="107"/>
      <c r="H70" s="108">
        <v>52</v>
      </c>
      <c r="I70" s="75">
        <v>0</v>
      </c>
      <c r="J70" s="75"/>
      <c r="K70" s="75"/>
      <c r="L70" s="76"/>
      <c r="M70" s="114"/>
      <c r="N70" s="111"/>
      <c r="O70" s="39"/>
    </row>
    <row r="71" spans="1:15" ht="29.1" customHeight="1" x14ac:dyDescent="0.25">
      <c r="A71" s="147"/>
      <c r="B71" s="72" t="s">
        <v>77</v>
      </c>
      <c r="C71" s="73"/>
      <c r="D71" s="73"/>
      <c r="E71" s="73"/>
      <c r="F71" s="73"/>
      <c r="G71" s="74"/>
      <c r="H71" s="136">
        <v>52</v>
      </c>
      <c r="I71" s="136">
        <f>52/3</f>
        <v>17.333333333333332</v>
      </c>
      <c r="J71" s="75"/>
      <c r="K71" s="75"/>
      <c r="L71" s="76"/>
      <c r="M71" s="114"/>
      <c r="N71" s="111"/>
      <c r="O71" s="39"/>
    </row>
    <row r="72" spans="1:15" ht="29.1" customHeight="1" x14ac:dyDescent="0.25">
      <c r="A72" s="104"/>
      <c r="B72" s="72" t="s">
        <v>78</v>
      </c>
      <c r="C72" s="73"/>
      <c r="D72" s="73"/>
      <c r="E72" s="73"/>
      <c r="F72" s="73"/>
      <c r="G72" s="63"/>
      <c r="H72" s="75">
        <v>52</v>
      </c>
      <c r="I72" s="75">
        <v>0</v>
      </c>
      <c r="J72" s="75"/>
      <c r="K72" s="75"/>
      <c r="L72" s="76"/>
      <c r="M72" s="114"/>
      <c r="N72" s="111"/>
      <c r="O72" s="39"/>
    </row>
    <row r="73" spans="1:15" ht="29.1" customHeight="1" x14ac:dyDescent="0.25">
      <c r="A73" s="104"/>
      <c r="B73" s="78" t="s">
        <v>79</v>
      </c>
      <c r="C73" s="79"/>
      <c r="D73" s="79"/>
      <c r="E73" s="79"/>
      <c r="F73" s="79"/>
      <c r="G73" s="80"/>
      <c r="H73" s="81">
        <v>305</v>
      </c>
      <c r="I73" s="75">
        <f>(305+305)/4</f>
        <v>152.5</v>
      </c>
      <c r="J73" s="75"/>
      <c r="K73" s="75"/>
      <c r="L73" s="76"/>
      <c r="M73" s="114"/>
      <c r="N73" s="111"/>
      <c r="O73" s="39"/>
    </row>
    <row r="74" spans="1:15" ht="29.1" customHeight="1" x14ac:dyDescent="0.25">
      <c r="A74" s="104"/>
      <c r="B74" s="72" t="s">
        <v>80</v>
      </c>
      <c r="C74" s="73"/>
      <c r="D74" s="73"/>
      <c r="E74" s="73"/>
      <c r="F74" s="73"/>
      <c r="G74" s="74"/>
      <c r="H74" s="75">
        <v>305</v>
      </c>
      <c r="I74" s="75">
        <f>305/5</f>
        <v>61</v>
      </c>
      <c r="J74" s="75"/>
      <c r="K74" s="75"/>
      <c r="L74" s="76"/>
      <c r="M74" s="114"/>
      <c r="N74" s="111"/>
      <c r="O74" s="39"/>
    </row>
    <row r="75" spans="1:15" ht="29.1" customHeight="1" x14ac:dyDescent="0.25">
      <c r="A75" s="104"/>
      <c r="B75" s="72" t="s">
        <v>81</v>
      </c>
      <c r="C75" s="73"/>
      <c r="D75" s="73"/>
      <c r="E75" s="73"/>
      <c r="F75" s="73"/>
      <c r="G75" s="74"/>
      <c r="H75" s="75">
        <v>305</v>
      </c>
      <c r="I75" s="75">
        <v>0</v>
      </c>
      <c r="J75" s="75"/>
      <c r="K75" s="75"/>
      <c r="L75" s="76"/>
      <c r="M75" s="114"/>
      <c r="N75" s="111"/>
      <c r="O75" s="39"/>
    </row>
    <row r="76" spans="1:15" ht="29.1" customHeight="1" x14ac:dyDescent="0.25">
      <c r="A76" s="71"/>
      <c r="B76" s="72" t="s">
        <v>82</v>
      </c>
      <c r="C76" s="73"/>
      <c r="D76" s="73"/>
      <c r="E76" s="73"/>
      <c r="F76" s="73"/>
      <c r="G76" s="74"/>
      <c r="H76" s="75">
        <v>305</v>
      </c>
      <c r="I76" s="75">
        <f>(305+305+305)/6</f>
        <v>152.5</v>
      </c>
      <c r="J76" s="81"/>
      <c r="K76" s="81"/>
      <c r="L76" s="82"/>
      <c r="M76" s="151"/>
      <c r="N76" s="155"/>
      <c r="O76" s="152"/>
    </row>
    <row r="77" spans="1:15" ht="29.1" customHeight="1" x14ac:dyDescent="0.25">
      <c r="A77" s="71"/>
      <c r="B77" s="72" t="s">
        <v>83</v>
      </c>
      <c r="C77" s="73"/>
      <c r="D77" s="73"/>
      <c r="E77" s="73"/>
      <c r="F77" s="73"/>
      <c r="G77" s="74"/>
      <c r="H77" s="75">
        <v>305</v>
      </c>
      <c r="I77" s="75">
        <f>610/7</f>
        <v>87.142857142857139</v>
      </c>
      <c r="J77" s="75"/>
      <c r="K77" s="75"/>
      <c r="L77" s="76"/>
      <c r="M77" s="153"/>
      <c r="N77" s="155"/>
      <c r="O77" s="154"/>
    </row>
    <row r="78" spans="1:15" ht="29.1" customHeight="1" x14ac:dyDescent="0.25">
      <c r="A78" s="71"/>
      <c r="B78" s="72" t="s">
        <v>84</v>
      </c>
      <c r="C78" s="73"/>
      <c r="D78" s="73"/>
      <c r="E78" s="73"/>
      <c r="F78" s="73"/>
      <c r="G78" s="74"/>
      <c r="H78" s="75">
        <v>305</v>
      </c>
      <c r="I78" s="77">
        <f>305/8</f>
        <v>38.125</v>
      </c>
      <c r="J78" s="75"/>
      <c r="K78" s="75"/>
      <c r="L78" s="76"/>
      <c r="M78" s="126"/>
      <c r="N78" s="127"/>
      <c r="O78" s="128"/>
    </row>
    <row r="79" spans="1:15" ht="29.1" customHeight="1" thickBot="1" x14ac:dyDescent="0.3">
      <c r="A79" s="71"/>
      <c r="B79" s="90" t="s">
        <v>85</v>
      </c>
      <c r="C79" s="91"/>
      <c r="D79" s="91"/>
      <c r="E79" s="91"/>
      <c r="F79" s="91"/>
      <c r="G79" s="92"/>
      <c r="H79" s="93">
        <v>305</v>
      </c>
      <c r="I79" s="93">
        <v>0</v>
      </c>
      <c r="J79" s="75"/>
      <c r="K79" s="75"/>
      <c r="L79" s="76"/>
      <c r="M79" s="129"/>
      <c r="N79" s="26"/>
      <c r="O79" s="130"/>
    </row>
    <row r="80" spans="1:15" ht="29.1" customHeight="1" thickTop="1" x14ac:dyDescent="0.25">
      <c r="A80" s="83"/>
      <c r="B80" s="84" t="s">
        <v>66</v>
      </c>
      <c r="C80" s="85"/>
      <c r="D80" s="85"/>
      <c r="E80" s="85"/>
      <c r="F80" s="85"/>
      <c r="G80" s="86"/>
      <c r="H80" s="87"/>
      <c r="I80" s="87"/>
      <c r="J80" s="87">
        <v>200</v>
      </c>
      <c r="K80" s="87">
        <f>200/3</f>
        <v>66.666666666666671</v>
      </c>
      <c r="L80" s="88"/>
      <c r="M80" s="112"/>
      <c r="N80" s="113"/>
      <c r="O80" s="89"/>
    </row>
    <row r="81" spans="1:15" ht="29.1" customHeight="1" x14ac:dyDescent="0.25">
      <c r="A81" s="71"/>
      <c r="B81" s="72" t="s">
        <v>67</v>
      </c>
      <c r="C81" s="73"/>
      <c r="D81" s="73"/>
      <c r="E81" s="73"/>
      <c r="F81" s="73"/>
      <c r="G81" s="74"/>
      <c r="H81" s="75"/>
      <c r="I81" s="75"/>
      <c r="J81" s="75">
        <v>200</v>
      </c>
      <c r="K81" s="75">
        <v>0</v>
      </c>
      <c r="L81" s="76"/>
      <c r="M81" s="114"/>
      <c r="N81" s="111"/>
      <c r="O81" s="39"/>
    </row>
    <row r="82" spans="1:15" ht="29.1" customHeight="1" x14ac:dyDescent="0.25">
      <c r="A82" s="71"/>
      <c r="B82" s="72" t="s">
        <v>68</v>
      </c>
      <c r="C82" s="73"/>
      <c r="D82" s="73"/>
      <c r="E82" s="73"/>
      <c r="F82" s="73"/>
      <c r="G82" s="74"/>
      <c r="H82" s="75"/>
      <c r="I82" s="75"/>
      <c r="J82" s="75">
        <v>200</v>
      </c>
      <c r="K82" s="75">
        <f>400/4</f>
        <v>100</v>
      </c>
      <c r="L82" s="76"/>
      <c r="M82" s="114"/>
      <c r="N82" s="111"/>
      <c r="O82" s="39"/>
    </row>
    <row r="83" spans="1:15" ht="29.1" customHeight="1" x14ac:dyDescent="0.25">
      <c r="A83" s="71"/>
      <c r="B83" s="72" t="s">
        <v>69</v>
      </c>
      <c r="C83" s="73"/>
      <c r="D83" s="73"/>
      <c r="E83" s="73"/>
      <c r="F83" s="73"/>
      <c r="G83" s="74"/>
      <c r="H83" s="75"/>
      <c r="I83" s="75"/>
      <c r="J83" s="75">
        <v>200</v>
      </c>
      <c r="K83" s="75">
        <f>200/5</f>
        <v>40</v>
      </c>
      <c r="L83" s="76"/>
      <c r="M83" s="114"/>
      <c r="N83" s="111"/>
      <c r="O83" s="39"/>
    </row>
    <row r="84" spans="1:15" ht="29.1" customHeight="1" x14ac:dyDescent="0.25">
      <c r="A84" s="71"/>
      <c r="B84" s="72" t="s">
        <v>70</v>
      </c>
      <c r="C84" s="73"/>
      <c r="D84" s="73"/>
      <c r="E84" s="73"/>
      <c r="F84" s="73"/>
      <c r="G84" s="74"/>
      <c r="H84" s="75"/>
      <c r="I84" s="75"/>
      <c r="J84" s="77">
        <v>200</v>
      </c>
      <c r="K84" s="77">
        <v>0</v>
      </c>
      <c r="L84" s="76"/>
      <c r="M84" s="114"/>
      <c r="N84" s="111"/>
      <c r="O84" s="39"/>
    </row>
    <row r="85" spans="1:15" ht="29.1" customHeight="1" x14ac:dyDescent="0.25">
      <c r="A85" s="71"/>
      <c r="B85" s="72" t="s">
        <v>71</v>
      </c>
      <c r="C85" s="73"/>
      <c r="D85" s="73"/>
      <c r="E85" s="73"/>
      <c r="F85" s="73"/>
      <c r="G85" s="74"/>
      <c r="H85" s="75"/>
      <c r="I85" s="75"/>
      <c r="J85" s="77">
        <v>200</v>
      </c>
      <c r="K85" s="75">
        <f>600/6</f>
        <v>100</v>
      </c>
      <c r="L85" s="76"/>
      <c r="M85" s="114"/>
      <c r="N85" s="111"/>
      <c r="O85" s="39"/>
    </row>
    <row r="86" spans="1:15" ht="29.1" customHeight="1" x14ac:dyDescent="0.25">
      <c r="A86" s="71"/>
      <c r="B86" s="72" t="s">
        <v>72</v>
      </c>
      <c r="C86" s="73"/>
      <c r="D86" s="73"/>
      <c r="E86" s="73"/>
      <c r="F86" s="73"/>
      <c r="G86" s="74"/>
      <c r="H86" s="75"/>
      <c r="I86" s="75"/>
      <c r="J86" s="77">
        <v>200</v>
      </c>
      <c r="K86" s="75">
        <f>400/7</f>
        <v>57.142857142857146</v>
      </c>
      <c r="L86" s="76"/>
      <c r="M86" s="114"/>
      <c r="N86" s="111"/>
      <c r="O86" s="39"/>
    </row>
    <row r="87" spans="1:15" ht="29.1" customHeight="1" x14ac:dyDescent="0.25">
      <c r="A87" s="71"/>
      <c r="B87" s="72" t="s">
        <v>73</v>
      </c>
      <c r="C87" s="73"/>
      <c r="D87" s="73"/>
      <c r="E87" s="73"/>
      <c r="F87" s="73"/>
      <c r="G87" s="74"/>
      <c r="H87" s="75"/>
      <c r="I87" s="75"/>
      <c r="J87" s="77">
        <v>200</v>
      </c>
      <c r="K87" s="77">
        <f>200/8</f>
        <v>25</v>
      </c>
      <c r="L87" s="76"/>
      <c r="M87" s="114"/>
      <c r="N87" s="111"/>
      <c r="O87" s="39"/>
    </row>
    <row r="88" spans="1:15" ht="29.1" customHeight="1" thickBot="1" x14ac:dyDescent="0.3">
      <c r="A88" s="3"/>
      <c r="B88" s="90" t="s">
        <v>74</v>
      </c>
      <c r="C88" s="91"/>
      <c r="D88" s="91"/>
      <c r="E88" s="91"/>
      <c r="F88" s="91"/>
      <c r="G88" s="92"/>
      <c r="H88" s="93"/>
      <c r="I88" s="93"/>
      <c r="J88" s="95">
        <v>200</v>
      </c>
      <c r="K88" s="95">
        <v>0</v>
      </c>
      <c r="L88" s="94"/>
      <c r="M88" s="115"/>
      <c r="N88" s="116"/>
      <c r="O88" s="70"/>
    </row>
    <row r="89" spans="1:15" ht="30.75" thickTop="1" x14ac:dyDescent="0.25">
      <c r="B89" s="78"/>
      <c r="C89" s="79"/>
      <c r="D89" s="79"/>
      <c r="E89" s="79"/>
      <c r="F89" s="79"/>
      <c r="G89" s="80"/>
      <c r="H89" s="81"/>
      <c r="I89" s="81"/>
      <c r="J89" s="64"/>
      <c r="K89" s="65"/>
      <c r="L89" s="66"/>
      <c r="M89" s="67"/>
      <c r="N89" s="68"/>
      <c r="O89" s="69"/>
    </row>
    <row r="90" spans="1:15" ht="30" x14ac:dyDescent="0.25">
      <c r="B90" s="72"/>
      <c r="C90" s="73"/>
      <c r="D90" s="73"/>
      <c r="E90" s="73"/>
      <c r="F90" s="73"/>
      <c r="G90" s="74"/>
      <c r="H90" s="75"/>
      <c r="I90" s="75"/>
      <c r="J90" s="29"/>
      <c r="K90" s="28"/>
      <c r="L90" s="27"/>
      <c r="M90" s="17"/>
      <c r="N90" s="35"/>
      <c r="O90" s="39"/>
    </row>
    <row r="91" spans="1:15" ht="30" x14ac:dyDescent="0.25">
      <c r="B91" s="72"/>
      <c r="C91" s="73"/>
      <c r="D91" s="73"/>
      <c r="E91" s="73"/>
      <c r="F91" s="73"/>
      <c r="G91" s="74"/>
      <c r="H91" s="75"/>
      <c r="I91" s="75"/>
      <c r="J91" s="29"/>
      <c r="K91" s="28"/>
      <c r="L91" s="27"/>
      <c r="M91" s="40"/>
      <c r="N91" s="35"/>
      <c r="O91" s="39"/>
    </row>
    <row r="92" spans="1:15" ht="30" x14ac:dyDescent="0.25">
      <c r="B92" s="72"/>
      <c r="C92" s="73"/>
      <c r="D92" s="73"/>
      <c r="E92" s="73"/>
      <c r="F92" s="73"/>
      <c r="G92" s="74"/>
      <c r="H92" s="75"/>
      <c r="I92" s="75"/>
      <c r="J92" s="29"/>
      <c r="K92" s="28"/>
      <c r="L92" s="27"/>
      <c r="M92" s="17"/>
      <c r="N92" s="35"/>
      <c r="O92" s="39"/>
    </row>
    <row r="93" spans="1:15" ht="30" x14ac:dyDescent="0.25">
      <c r="B93" s="38"/>
      <c r="C93" s="33"/>
      <c r="D93" s="34"/>
      <c r="E93" s="33"/>
      <c r="F93" s="32"/>
      <c r="G93" s="37"/>
      <c r="H93" s="29"/>
      <c r="I93" s="30"/>
      <c r="J93" s="29"/>
      <c r="K93" s="28"/>
      <c r="L93" s="27"/>
      <c r="M93" s="17"/>
      <c r="N93" s="35"/>
      <c r="O93" s="39"/>
    </row>
    <row r="94" spans="1:15" ht="30" x14ac:dyDescent="0.25">
      <c r="B94" s="38"/>
      <c r="C94" s="33"/>
      <c r="D94" s="34"/>
      <c r="E94" s="33"/>
      <c r="F94" s="32"/>
      <c r="G94" s="37"/>
      <c r="H94" s="29"/>
      <c r="I94" s="30"/>
      <c r="J94" s="29"/>
      <c r="K94" s="28"/>
      <c r="L94" s="27"/>
      <c r="M94" s="17"/>
      <c r="N94" s="35"/>
      <c r="O94" s="39"/>
    </row>
    <row r="95" spans="1:15" ht="30" x14ac:dyDescent="0.25">
      <c r="B95" s="38"/>
      <c r="C95" s="33"/>
      <c r="D95" s="34"/>
      <c r="E95" s="33"/>
      <c r="F95" s="32"/>
      <c r="G95" s="37"/>
      <c r="H95" s="29"/>
      <c r="I95" s="30"/>
      <c r="J95" s="29"/>
      <c r="K95" s="28"/>
      <c r="L95" s="27"/>
      <c r="M95" s="17"/>
      <c r="N95" s="35"/>
      <c r="O95" s="39"/>
    </row>
    <row r="96" spans="1:15" ht="30" x14ac:dyDescent="0.25">
      <c r="B96" s="38"/>
      <c r="C96" s="33"/>
      <c r="D96" s="34"/>
      <c r="E96" s="33"/>
      <c r="F96" s="32"/>
      <c r="G96" s="37"/>
      <c r="H96" s="29"/>
      <c r="I96" s="30"/>
      <c r="J96" s="29"/>
      <c r="K96" s="28"/>
      <c r="L96" s="27"/>
      <c r="M96" s="17"/>
      <c r="N96" s="35"/>
      <c r="O96" s="39"/>
    </row>
    <row r="97" spans="2:15" ht="30" x14ac:dyDescent="0.25">
      <c r="B97" s="38"/>
      <c r="C97" s="33"/>
      <c r="D97" s="34"/>
      <c r="E97" s="33"/>
      <c r="F97" s="32"/>
      <c r="G97" s="37"/>
      <c r="H97" s="29"/>
      <c r="I97" s="30"/>
      <c r="J97" s="29"/>
      <c r="K97" s="28"/>
      <c r="L97" s="27"/>
      <c r="M97" s="40"/>
      <c r="N97" s="35"/>
      <c r="O97" s="39"/>
    </row>
    <row r="98" spans="2:15" ht="30" x14ac:dyDescent="0.25">
      <c r="B98" s="38"/>
      <c r="C98" s="33"/>
      <c r="D98" s="34"/>
      <c r="E98" s="33"/>
      <c r="F98" s="32"/>
      <c r="G98" s="37"/>
      <c r="H98" s="29"/>
      <c r="I98" s="30"/>
      <c r="J98" s="29"/>
      <c r="K98" s="28"/>
      <c r="L98" s="27"/>
      <c r="M98" s="17"/>
      <c r="N98" s="35"/>
      <c r="O98" s="39"/>
    </row>
    <row r="99" spans="2:15" ht="30" x14ac:dyDescent="0.25">
      <c r="B99" s="38"/>
      <c r="C99" s="33"/>
      <c r="D99" s="34"/>
      <c r="E99" s="33"/>
      <c r="F99" s="32"/>
      <c r="G99" s="37"/>
      <c r="H99" s="29"/>
      <c r="I99" s="30"/>
      <c r="J99" s="29"/>
      <c r="K99" s="28"/>
      <c r="L99" s="27"/>
      <c r="M99" s="17"/>
      <c r="N99" s="35"/>
      <c r="O99" s="39"/>
    </row>
    <row r="100" spans="2:15" ht="30" x14ac:dyDescent="0.25">
      <c r="B100" s="38"/>
      <c r="C100" s="33"/>
      <c r="D100" s="34"/>
      <c r="E100" s="33"/>
      <c r="F100" s="32"/>
      <c r="G100" s="37"/>
      <c r="H100" s="29"/>
      <c r="I100" s="30"/>
      <c r="J100" s="29"/>
      <c r="K100" s="28"/>
      <c r="L100" s="27"/>
      <c r="M100" s="17"/>
      <c r="N100" s="35"/>
      <c r="O100" s="39"/>
    </row>
    <row r="101" spans="2:15" x14ac:dyDescent="0.25">
      <c r="E101" s="2"/>
      <c r="F101" s="2"/>
      <c r="J101" s="1"/>
      <c r="K101" s="1"/>
    </row>
    <row r="102" spans="2:15" x14ac:dyDescent="0.25">
      <c r="E102" s="2"/>
      <c r="F102" s="2"/>
      <c r="J102" s="1"/>
      <c r="K102" s="1"/>
    </row>
    <row r="103" spans="2:15" x14ac:dyDescent="0.25">
      <c r="E103" s="2"/>
      <c r="F103" s="2"/>
      <c r="J103" s="1"/>
      <c r="K103" s="1"/>
    </row>
    <row r="104" spans="2:15" x14ac:dyDescent="0.25">
      <c r="E104" s="2"/>
      <c r="F104" s="2"/>
      <c r="J104" s="1"/>
      <c r="K104" s="1"/>
    </row>
    <row r="105" spans="2:15" x14ac:dyDescent="0.25">
      <c r="E105" s="2"/>
      <c r="F105" s="2"/>
      <c r="J105" s="1"/>
      <c r="K105" s="1"/>
    </row>
    <row r="106" spans="2:15" x14ac:dyDescent="0.25">
      <c r="E106" s="2"/>
      <c r="F106" s="2"/>
      <c r="J106" s="1"/>
      <c r="K106" s="1"/>
    </row>
    <row r="107" spans="2:15" x14ac:dyDescent="0.25">
      <c r="J107" s="1"/>
      <c r="K107" s="1"/>
    </row>
    <row r="108" spans="2:15" x14ac:dyDescent="0.25">
      <c r="J108" s="1"/>
      <c r="K108" s="1"/>
    </row>
    <row r="109" spans="2:15" x14ac:dyDescent="0.25">
      <c r="J109" s="1"/>
      <c r="K109" s="1"/>
    </row>
    <row r="110" spans="2:15" x14ac:dyDescent="0.25">
      <c r="J110" s="1"/>
      <c r="K110" s="1"/>
    </row>
  </sheetData>
  <mergeCells count="10">
    <mergeCell ref="B23:G24"/>
    <mergeCell ref="C27:G27"/>
    <mergeCell ref="H27:K27"/>
    <mergeCell ref="J45:S54"/>
    <mergeCell ref="A46:G46"/>
    <mergeCell ref="C47:G47"/>
    <mergeCell ref="C48:G48"/>
    <mergeCell ref="C49:G49"/>
    <mergeCell ref="C50:G50"/>
    <mergeCell ref="C51:G51"/>
  </mergeCells>
  <pageMargins left="0.25" right="0.25" top="0.75" bottom="0.75" header="0.3" footer="0.3"/>
  <pageSetup scale="32" fitToHeight="2" orientation="landscape" horizontalDpi="4294967293" verticalDpi="4294967293" r:id="rId1"/>
  <headerFooter>
    <oddHeader xml:space="preserve">&amp;C&amp;26ALAMO AREA WRESTLING OFFICIALS ASSOCIATION PAY SHEET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B0EB-9CA1-4F7A-947B-EFA5279B93EE}">
  <sheetPr>
    <pageSetUpPr fitToPage="1"/>
  </sheetPr>
  <dimension ref="A1:S110"/>
  <sheetViews>
    <sheetView tabSelected="1" topLeftCell="A18" zoomScale="50" zoomScaleNormal="50" zoomScaleSheetLayoutView="40" zoomScalePageLayoutView="40" workbookViewId="0">
      <selection activeCell="J22" sqref="J22"/>
    </sheetView>
  </sheetViews>
  <sheetFormatPr defaultColWidth="8.7109375" defaultRowHeight="12.75" x14ac:dyDescent="0.25"/>
  <cols>
    <col min="1" max="1" width="18.140625" style="1" customWidth="1"/>
    <col min="2" max="2" width="49.85546875" style="1" customWidth="1"/>
    <col min="3" max="3" width="9.85546875" style="1" customWidth="1"/>
    <col min="4" max="4" width="12.140625" style="1" customWidth="1"/>
    <col min="5" max="5" width="8.85546875" style="1" customWidth="1"/>
    <col min="6" max="6" width="11.85546875" style="1" customWidth="1"/>
    <col min="7" max="7" width="8.85546875" style="2" customWidth="1"/>
    <col min="8" max="8" width="12.28515625" style="2" customWidth="1"/>
    <col min="9" max="9" width="16.140625" style="2" bestFit="1" customWidth="1"/>
    <col min="10" max="10" width="13.7109375" style="2" bestFit="1" customWidth="1"/>
    <col min="11" max="11" width="17.7109375" style="2" bestFit="1" customWidth="1"/>
    <col min="12" max="12" width="13" style="1" bestFit="1" customWidth="1"/>
    <col min="13" max="13" width="52.5703125" style="1" customWidth="1"/>
    <col min="14" max="14" width="16.7109375" style="1" customWidth="1"/>
    <col min="15" max="15" width="37.85546875" style="1" customWidth="1"/>
    <col min="16" max="16" width="10.140625" style="1" customWidth="1"/>
    <col min="17" max="17" width="64.85546875" style="1" bestFit="1" customWidth="1"/>
    <col min="18" max="18" width="16" style="1" bestFit="1" customWidth="1"/>
    <col min="19" max="19" width="23.140625" style="1" customWidth="1"/>
    <col min="20" max="20" width="9.28515625" style="1" customWidth="1"/>
    <col min="21" max="21" width="7.7109375" style="1" customWidth="1"/>
    <col min="22" max="22" width="6.85546875" style="1" customWidth="1"/>
    <col min="23" max="23" width="16.5703125" style="1" bestFit="1" customWidth="1"/>
    <col min="24" max="16384" width="8.7109375" style="1"/>
  </cols>
  <sheetData>
    <row r="1" spans="1:18" hidden="1" x14ac:dyDescent="0.25">
      <c r="L1" s="62"/>
      <c r="M1" s="62"/>
      <c r="Q1" s="62"/>
      <c r="R1" s="61"/>
    </row>
    <row r="2" spans="1:18" hidden="1" x14ac:dyDescent="0.25">
      <c r="L2" s="62"/>
      <c r="M2" s="62"/>
      <c r="Q2" s="62"/>
      <c r="R2" s="61"/>
    </row>
    <row r="3" spans="1:18" hidden="1" x14ac:dyDescent="0.25">
      <c r="L3" s="62"/>
      <c r="M3" s="62"/>
      <c r="Q3" s="62"/>
      <c r="R3" s="61"/>
    </row>
    <row r="4" spans="1:18" hidden="1" x14ac:dyDescent="0.25">
      <c r="L4" s="62"/>
      <c r="M4" s="62"/>
      <c r="Q4" s="62"/>
      <c r="R4" s="61"/>
    </row>
    <row r="5" spans="1:18" hidden="1" x14ac:dyDescent="0.25">
      <c r="A5" s="60" t="s">
        <v>21</v>
      </c>
      <c r="L5" s="62"/>
      <c r="M5" s="62"/>
      <c r="Q5" s="62"/>
      <c r="R5" s="61"/>
    </row>
    <row r="6" spans="1:18" hidden="1" x14ac:dyDescent="0.25">
      <c r="A6" s="60" t="s">
        <v>22</v>
      </c>
    </row>
    <row r="7" spans="1:18" hidden="1" x14ac:dyDescent="0.25">
      <c r="A7" s="60" t="s">
        <v>19</v>
      </c>
    </row>
    <row r="8" spans="1:18" hidden="1" x14ac:dyDescent="0.25">
      <c r="A8" s="60" t="s">
        <v>0</v>
      </c>
    </row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idden="1" x14ac:dyDescent="0.25"/>
    <row r="16" spans="1:18" hidden="1" x14ac:dyDescent="0.25"/>
    <row r="17" spans="1:18" hidden="1" x14ac:dyDescent="0.25"/>
    <row r="18" spans="1:18" ht="13.5" thickBot="1" x14ac:dyDescent="0.3"/>
    <row r="19" spans="1:18" s="57" customFormat="1" ht="38.1" customHeight="1" thickTop="1" thickBot="1" x14ac:dyDescent="0.3">
      <c r="A19" s="4" t="s">
        <v>21</v>
      </c>
      <c r="B19" s="133" t="s">
        <v>57</v>
      </c>
      <c r="C19" s="118"/>
      <c r="D19" s="118"/>
      <c r="E19" s="118"/>
      <c r="F19" s="118"/>
      <c r="G19" s="119"/>
      <c r="H19" s="59"/>
      <c r="I19" s="59"/>
      <c r="N19" s="58"/>
      <c r="O19" s="58"/>
      <c r="P19" s="58"/>
      <c r="Q19" s="58"/>
      <c r="R19" s="58"/>
    </row>
    <row r="20" spans="1:18" s="57" customFormat="1" ht="38.1" customHeight="1" thickTop="1" thickBot="1" x14ac:dyDescent="0.3">
      <c r="A20" s="4" t="s">
        <v>20</v>
      </c>
      <c r="B20" s="118" t="s">
        <v>116</v>
      </c>
      <c r="C20" s="118"/>
      <c r="D20" s="118"/>
      <c r="E20" s="118"/>
      <c r="F20" s="118"/>
      <c r="G20" s="119"/>
      <c r="H20" s="59"/>
      <c r="I20" s="59"/>
      <c r="N20" s="58"/>
      <c r="O20" s="58"/>
      <c r="P20" s="58"/>
      <c r="Q20" s="58"/>
      <c r="R20" s="58"/>
    </row>
    <row r="21" spans="1:18" s="57" customFormat="1" ht="38.1" customHeight="1" thickTop="1" thickBot="1" x14ac:dyDescent="0.3">
      <c r="A21" s="4" t="s">
        <v>19</v>
      </c>
      <c r="B21" s="118" t="s">
        <v>117</v>
      </c>
      <c r="C21" s="118"/>
      <c r="D21" s="118"/>
      <c r="E21" s="118"/>
      <c r="F21" s="118"/>
      <c r="G21" s="119"/>
      <c r="H21" s="59"/>
      <c r="I21" s="59"/>
      <c r="N21" s="58"/>
      <c r="O21" s="58"/>
      <c r="P21" s="58"/>
      <c r="Q21" s="58"/>
      <c r="R21" s="58"/>
    </row>
    <row r="22" spans="1:18" s="57" customFormat="1" ht="38.1" customHeight="1" thickTop="1" thickBot="1" x14ac:dyDescent="0.3">
      <c r="A22" s="4" t="s">
        <v>18</v>
      </c>
      <c r="B22" s="118" t="s">
        <v>55</v>
      </c>
      <c r="C22" s="118"/>
      <c r="D22" s="118"/>
      <c r="E22" s="118"/>
      <c r="F22" s="118"/>
      <c r="G22" s="119"/>
      <c r="H22" s="59"/>
      <c r="I22" s="59"/>
      <c r="J22" s="57" t="s">
        <v>127</v>
      </c>
      <c r="N22" s="58"/>
      <c r="O22" s="58"/>
      <c r="P22" s="58"/>
      <c r="Q22" s="58"/>
      <c r="R22" s="58"/>
    </row>
    <row r="23" spans="1:18" s="5" customFormat="1" ht="27.6" customHeight="1" thickTop="1" x14ac:dyDescent="0.35">
      <c r="A23" s="4" t="s">
        <v>17</v>
      </c>
      <c r="B23" s="165" t="s">
        <v>56</v>
      </c>
      <c r="C23" s="165"/>
      <c r="D23" s="165"/>
      <c r="E23" s="165"/>
      <c r="F23" s="165"/>
      <c r="G23" s="165"/>
      <c r="H23" s="56"/>
      <c r="I23" s="53"/>
      <c r="N23" s="54"/>
      <c r="O23" s="54"/>
      <c r="P23" s="54"/>
      <c r="Q23" s="54"/>
      <c r="R23" s="54"/>
    </row>
    <row r="24" spans="1:18" s="5" customFormat="1" ht="27.6" customHeight="1" thickBot="1" x14ac:dyDescent="0.4">
      <c r="A24" s="4" t="s">
        <v>16</v>
      </c>
      <c r="B24" s="166"/>
      <c r="C24" s="166"/>
      <c r="D24" s="166"/>
      <c r="E24" s="166"/>
      <c r="F24" s="166"/>
      <c r="G24" s="166"/>
      <c r="H24" s="56"/>
      <c r="I24" s="55"/>
      <c r="N24" s="54"/>
      <c r="O24" s="54"/>
      <c r="P24" s="54"/>
      <c r="Q24" s="54"/>
      <c r="R24" s="54"/>
    </row>
    <row r="25" spans="1:18" s="5" customFormat="1" ht="20.100000000000001" customHeight="1" thickTop="1" x14ac:dyDescent="0.25">
      <c r="A25" s="40"/>
      <c r="B25" s="40"/>
      <c r="C25" s="40"/>
      <c r="D25" s="40"/>
      <c r="E25" s="40"/>
      <c r="F25" s="40"/>
      <c r="G25" s="53"/>
      <c r="H25" s="53"/>
      <c r="I25" s="53"/>
      <c r="N25" s="54"/>
      <c r="O25" s="54"/>
      <c r="P25" s="54"/>
      <c r="Q25" s="54"/>
      <c r="R25" s="54"/>
    </row>
    <row r="26" spans="1:18" s="5" customFormat="1" ht="20.100000000000001" customHeight="1" thickBot="1" x14ac:dyDescent="0.3">
      <c r="A26" s="40"/>
      <c r="B26" s="40"/>
      <c r="C26" s="40"/>
      <c r="D26" s="40"/>
      <c r="E26" s="40"/>
      <c r="F26" s="40"/>
      <c r="G26" s="53"/>
      <c r="H26" s="53"/>
      <c r="I26" s="53"/>
    </row>
    <row r="27" spans="1:18" s="5" customFormat="1" ht="20.100000000000001" customHeight="1" thickTop="1" thickBot="1" x14ac:dyDescent="0.3">
      <c r="A27" s="52"/>
      <c r="C27" s="167" t="s">
        <v>15</v>
      </c>
      <c r="D27" s="168"/>
      <c r="E27" s="169"/>
      <c r="F27" s="170"/>
      <c r="G27" s="171"/>
      <c r="H27" s="178" t="s">
        <v>14</v>
      </c>
      <c r="I27" s="179"/>
      <c r="J27" s="179"/>
      <c r="K27" s="180"/>
      <c r="L27" s="163"/>
      <c r="M27" s="164"/>
      <c r="N27" s="164"/>
      <c r="O27" s="51"/>
      <c r="P27" s="50"/>
    </row>
    <row r="28" spans="1:18" s="5" customFormat="1" ht="35.1" customHeight="1" x14ac:dyDescent="0.25">
      <c r="A28" s="42" t="s">
        <v>13</v>
      </c>
      <c r="B28" s="49" t="s">
        <v>12</v>
      </c>
      <c r="C28" s="46" t="s">
        <v>58</v>
      </c>
      <c r="D28" s="45" t="s">
        <v>9</v>
      </c>
      <c r="E28" s="48" t="s">
        <v>10</v>
      </c>
      <c r="F28" s="45" t="s">
        <v>9</v>
      </c>
      <c r="G28" s="47" t="s">
        <v>11</v>
      </c>
      <c r="H28" s="46" t="s">
        <v>58</v>
      </c>
      <c r="I28" s="45" t="s">
        <v>9</v>
      </c>
      <c r="J28" s="46" t="s">
        <v>10</v>
      </c>
      <c r="K28" s="45" t="s">
        <v>9</v>
      </c>
      <c r="L28" s="44" t="s">
        <v>8</v>
      </c>
      <c r="M28" s="43" t="s">
        <v>7</v>
      </c>
      <c r="N28" s="117" t="s">
        <v>31</v>
      </c>
      <c r="O28" s="41" t="s">
        <v>6</v>
      </c>
    </row>
    <row r="29" spans="1:18" s="5" customFormat="1" ht="35.450000000000003" customHeight="1" x14ac:dyDescent="0.25">
      <c r="A29" s="26">
        <v>1</v>
      </c>
      <c r="B29" s="38" t="s">
        <v>107</v>
      </c>
      <c r="C29" s="33"/>
      <c r="D29" s="34"/>
      <c r="E29" s="33"/>
      <c r="F29" s="32"/>
      <c r="G29" s="37"/>
      <c r="H29" s="134">
        <v>305</v>
      </c>
      <c r="I29" s="141"/>
      <c r="J29" s="134"/>
      <c r="K29" s="28"/>
      <c r="L29" s="135">
        <v>1</v>
      </c>
      <c r="M29" s="159">
        <v>305</v>
      </c>
      <c r="N29" s="137">
        <v>15</v>
      </c>
      <c r="O29" s="138">
        <f t="shared" ref="O29:O37" si="0">+M29+N29</f>
        <v>320</v>
      </c>
    </row>
    <row r="30" spans="1:18" s="5" customFormat="1" ht="35.450000000000003" customHeight="1" x14ac:dyDescent="0.25">
      <c r="A30" s="26">
        <v>2</v>
      </c>
      <c r="B30" s="38" t="s">
        <v>115</v>
      </c>
      <c r="C30" s="33"/>
      <c r="D30" s="34"/>
      <c r="E30" s="33"/>
      <c r="F30" s="32"/>
      <c r="G30" s="37"/>
      <c r="H30" s="134">
        <v>305</v>
      </c>
      <c r="I30" s="141"/>
      <c r="J30" s="134"/>
      <c r="K30" s="28"/>
      <c r="L30" s="135">
        <v>1</v>
      </c>
      <c r="M30" s="159">
        <v>305</v>
      </c>
      <c r="N30" s="137">
        <v>15</v>
      </c>
      <c r="O30" s="138">
        <f t="shared" si="0"/>
        <v>320</v>
      </c>
    </row>
    <row r="31" spans="1:18" s="5" customFormat="1" ht="35.450000000000003" customHeight="1" x14ac:dyDescent="0.25">
      <c r="A31" s="26">
        <v>3</v>
      </c>
      <c r="B31" s="38" t="s">
        <v>108</v>
      </c>
      <c r="C31" s="33"/>
      <c r="D31" s="34"/>
      <c r="E31" s="33"/>
      <c r="F31" s="32"/>
      <c r="G31" s="37"/>
      <c r="H31" s="134">
        <v>305</v>
      </c>
      <c r="I31" s="141"/>
      <c r="J31" s="29"/>
      <c r="K31" s="28"/>
      <c r="L31" s="135">
        <v>1</v>
      </c>
      <c r="M31" s="159">
        <v>305</v>
      </c>
      <c r="N31" s="137">
        <v>15</v>
      </c>
      <c r="O31" s="138">
        <f t="shared" si="0"/>
        <v>320</v>
      </c>
    </row>
    <row r="32" spans="1:18" s="5" customFormat="1" ht="35.450000000000003" customHeight="1" x14ac:dyDescent="0.25">
      <c r="A32" s="26">
        <v>4</v>
      </c>
      <c r="B32" s="38" t="s">
        <v>109</v>
      </c>
      <c r="C32" s="33"/>
      <c r="D32" s="34"/>
      <c r="E32" s="33"/>
      <c r="F32" s="32"/>
      <c r="G32" s="37"/>
      <c r="H32" s="134">
        <v>305</v>
      </c>
      <c r="I32" s="141"/>
      <c r="J32" s="29"/>
      <c r="K32" s="28"/>
      <c r="L32" s="135">
        <v>1</v>
      </c>
      <c r="M32" s="159">
        <v>305</v>
      </c>
      <c r="N32" s="137">
        <v>15</v>
      </c>
      <c r="O32" s="138">
        <f t="shared" si="0"/>
        <v>320</v>
      </c>
    </row>
    <row r="33" spans="1:19" s="5" customFormat="1" ht="35.450000000000003" customHeight="1" x14ac:dyDescent="0.25">
      <c r="A33" s="26">
        <v>5</v>
      </c>
      <c r="B33" s="38" t="s">
        <v>110</v>
      </c>
      <c r="C33" s="33"/>
      <c r="D33" s="34"/>
      <c r="E33" s="33"/>
      <c r="F33" s="32"/>
      <c r="G33" s="37"/>
      <c r="H33" s="134">
        <v>305</v>
      </c>
      <c r="I33" s="141"/>
      <c r="J33" s="29"/>
      <c r="K33" s="28"/>
      <c r="L33" s="135">
        <v>1</v>
      </c>
      <c r="M33" s="159">
        <v>305</v>
      </c>
      <c r="N33" s="137">
        <v>15</v>
      </c>
      <c r="O33" s="138">
        <f t="shared" si="0"/>
        <v>320</v>
      </c>
    </row>
    <row r="34" spans="1:19" s="5" customFormat="1" ht="35.450000000000003" customHeight="1" x14ac:dyDescent="0.25">
      <c r="A34" s="26">
        <v>6</v>
      </c>
      <c r="B34" s="38" t="s">
        <v>111</v>
      </c>
      <c r="C34" s="33"/>
      <c r="D34" s="34"/>
      <c r="E34" s="33"/>
      <c r="F34" s="32"/>
      <c r="G34" s="37"/>
      <c r="H34" s="134">
        <v>305</v>
      </c>
      <c r="I34" s="141"/>
      <c r="J34" s="29"/>
      <c r="K34" s="28"/>
      <c r="L34" s="135">
        <v>1</v>
      </c>
      <c r="M34" s="159">
        <v>305</v>
      </c>
      <c r="N34" s="137">
        <v>15</v>
      </c>
      <c r="O34" s="138">
        <f t="shared" si="0"/>
        <v>320</v>
      </c>
    </row>
    <row r="35" spans="1:19" s="5" customFormat="1" ht="35.450000000000003" customHeight="1" x14ac:dyDescent="0.25">
      <c r="A35" s="26">
        <v>7</v>
      </c>
      <c r="B35" s="38" t="s">
        <v>112</v>
      </c>
      <c r="C35" s="33"/>
      <c r="D35" s="34"/>
      <c r="E35" s="33"/>
      <c r="F35" s="32"/>
      <c r="G35" s="37"/>
      <c r="H35" s="134">
        <v>305</v>
      </c>
      <c r="I35" s="141"/>
      <c r="J35" s="29"/>
      <c r="K35" s="28"/>
      <c r="L35" s="135">
        <v>1</v>
      </c>
      <c r="M35" s="159">
        <v>305</v>
      </c>
      <c r="N35" s="137">
        <v>15</v>
      </c>
      <c r="O35" s="138">
        <f t="shared" si="0"/>
        <v>320</v>
      </c>
    </row>
    <row r="36" spans="1:19" s="5" customFormat="1" ht="35.450000000000003" customHeight="1" x14ac:dyDescent="0.25">
      <c r="A36" s="26">
        <v>8</v>
      </c>
      <c r="B36" s="38" t="s">
        <v>113</v>
      </c>
      <c r="C36" s="33"/>
      <c r="D36" s="34"/>
      <c r="E36" s="33"/>
      <c r="F36" s="32"/>
      <c r="G36" s="37"/>
      <c r="H36" s="134">
        <v>305</v>
      </c>
      <c r="I36" s="141"/>
      <c r="J36" s="29"/>
      <c r="K36" s="28"/>
      <c r="L36" s="135">
        <v>1</v>
      </c>
      <c r="M36" s="159">
        <v>305</v>
      </c>
      <c r="N36" s="137">
        <v>15</v>
      </c>
      <c r="O36" s="138">
        <f t="shared" si="0"/>
        <v>320</v>
      </c>
    </row>
    <row r="37" spans="1:19" s="5" customFormat="1" ht="35.450000000000003" customHeight="1" x14ac:dyDescent="0.25">
      <c r="A37" s="26">
        <v>9</v>
      </c>
      <c r="B37" s="38" t="s">
        <v>114</v>
      </c>
      <c r="C37" s="33"/>
      <c r="D37" s="34"/>
      <c r="E37" s="33"/>
      <c r="F37" s="32"/>
      <c r="G37" s="37"/>
      <c r="H37" s="134">
        <v>305</v>
      </c>
      <c r="I37" s="30"/>
      <c r="J37" s="29"/>
      <c r="K37" s="28"/>
      <c r="L37" s="135">
        <v>1</v>
      </c>
      <c r="M37" s="159">
        <v>305</v>
      </c>
      <c r="N37" s="137">
        <v>15</v>
      </c>
      <c r="O37" s="138">
        <f t="shared" si="0"/>
        <v>320</v>
      </c>
    </row>
    <row r="38" spans="1:19" s="5" customFormat="1" ht="35.450000000000003" customHeight="1" x14ac:dyDescent="0.25">
      <c r="A38" s="26">
        <v>10</v>
      </c>
      <c r="B38" s="36"/>
      <c r="C38" s="33"/>
      <c r="D38" s="34"/>
      <c r="E38" s="29"/>
      <c r="F38" s="28"/>
      <c r="G38" s="31"/>
      <c r="H38" s="29"/>
      <c r="I38" s="30"/>
      <c r="J38" s="29"/>
      <c r="K38" s="28"/>
      <c r="L38" s="27"/>
      <c r="M38" s="139"/>
      <c r="N38" s="140"/>
      <c r="O38" s="73"/>
    </row>
    <row r="39" spans="1:19" s="5" customFormat="1" ht="35.450000000000003" customHeight="1" x14ac:dyDescent="0.25">
      <c r="A39" s="26">
        <v>11</v>
      </c>
      <c r="B39" s="25"/>
      <c r="C39" s="33"/>
      <c r="D39" s="34"/>
      <c r="E39" s="29"/>
      <c r="F39" s="28"/>
      <c r="G39" s="31"/>
      <c r="H39" s="29"/>
      <c r="I39" s="30"/>
      <c r="J39" s="29"/>
      <c r="K39" s="28"/>
      <c r="L39" s="27"/>
      <c r="M39" s="139"/>
      <c r="N39" s="73"/>
      <c r="O39" s="73"/>
    </row>
    <row r="40" spans="1:19" s="5" customFormat="1" ht="35.450000000000003" customHeight="1" x14ac:dyDescent="0.25">
      <c r="A40" s="26">
        <v>12</v>
      </c>
      <c r="B40" s="25"/>
      <c r="C40" s="33"/>
      <c r="D40" s="34"/>
      <c r="E40" s="29"/>
      <c r="F40" s="28"/>
      <c r="G40" s="31"/>
      <c r="H40" s="29"/>
      <c r="I40" s="30"/>
      <c r="J40" s="29"/>
      <c r="K40" s="28"/>
      <c r="L40" s="27"/>
      <c r="M40" s="139"/>
      <c r="N40" s="73"/>
      <c r="O40" s="73"/>
    </row>
    <row r="41" spans="1:19" s="5" customFormat="1" ht="35.450000000000003" customHeight="1" x14ac:dyDescent="0.25">
      <c r="A41" s="26">
        <v>13</v>
      </c>
      <c r="B41" s="25"/>
      <c r="C41" s="33"/>
      <c r="D41" s="34"/>
      <c r="E41" s="29"/>
      <c r="F41" s="28"/>
      <c r="G41" s="31"/>
      <c r="H41" s="29"/>
      <c r="I41" s="30"/>
      <c r="J41" s="29"/>
      <c r="K41" s="28"/>
      <c r="L41" s="27"/>
      <c r="M41" s="139"/>
      <c r="N41" s="73"/>
      <c r="O41" s="73"/>
    </row>
    <row r="42" spans="1:19" s="5" customFormat="1" ht="35.450000000000003" customHeight="1" x14ac:dyDescent="0.25">
      <c r="A42" s="26">
        <v>14</v>
      </c>
      <c r="B42" s="25"/>
      <c r="C42" s="33"/>
      <c r="D42" s="34"/>
      <c r="E42" s="29"/>
      <c r="F42" s="28"/>
      <c r="G42" s="31"/>
      <c r="H42" s="29"/>
      <c r="I42" s="30"/>
      <c r="J42" s="29"/>
      <c r="K42" s="28"/>
      <c r="L42" s="27"/>
      <c r="M42" s="139"/>
      <c r="N42" s="73"/>
      <c r="O42" s="73"/>
    </row>
    <row r="43" spans="1:19" s="5" customFormat="1" ht="35.450000000000003" customHeight="1" thickBot="1" x14ac:dyDescent="0.3">
      <c r="A43" s="26">
        <v>15</v>
      </c>
      <c r="B43" s="25"/>
      <c r="C43" s="23"/>
      <c r="D43" s="24"/>
      <c r="E43" s="20"/>
      <c r="F43" s="19"/>
      <c r="G43" s="22"/>
      <c r="H43" s="20"/>
      <c r="I43" s="21"/>
      <c r="J43" s="20"/>
      <c r="K43" s="19"/>
      <c r="L43" s="18"/>
      <c r="M43" s="139"/>
      <c r="N43" s="73"/>
      <c r="O43" s="138">
        <f>SUM(O29:O42)</f>
        <v>2880</v>
      </c>
    </row>
    <row r="44" spans="1:19" s="5" customFormat="1" ht="15" x14ac:dyDescent="0.25">
      <c r="A44" s="14"/>
      <c r="B44" s="14"/>
      <c r="C44" s="14"/>
      <c r="D44" s="14"/>
      <c r="E44" s="14"/>
      <c r="F44" s="14"/>
      <c r="G44" s="6"/>
      <c r="H44" s="6"/>
      <c r="I44" s="6"/>
      <c r="J44" s="7"/>
      <c r="K44" s="7"/>
      <c r="L44" s="16"/>
      <c r="M44" s="16"/>
      <c r="N44" s="14"/>
      <c r="O44" s="14"/>
      <c r="P44" s="14"/>
      <c r="Q44" s="16"/>
      <c r="R44" s="14"/>
      <c r="S44" s="14"/>
    </row>
    <row r="45" spans="1:19" s="5" customFormat="1" ht="20.25" customHeight="1" x14ac:dyDescent="0.25">
      <c r="A45" s="15"/>
      <c r="B45" s="14"/>
      <c r="C45" s="14"/>
      <c r="D45" s="14"/>
      <c r="E45" s="14"/>
      <c r="F45" s="14"/>
      <c r="G45" s="7"/>
      <c r="H45" s="7"/>
      <c r="I45" s="7"/>
      <c r="J45" s="172" t="s">
        <v>59</v>
      </c>
      <c r="K45" s="172"/>
      <c r="L45" s="172"/>
      <c r="M45" s="172"/>
      <c r="N45" s="172"/>
      <c r="O45" s="172"/>
      <c r="P45" s="172"/>
      <c r="Q45" s="172"/>
      <c r="R45" s="172"/>
      <c r="S45" s="172"/>
    </row>
    <row r="46" spans="1:19" s="5" customFormat="1" ht="20.100000000000001" customHeight="1" thickBot="1" x14ac:dyDescent="0.3">
      <c r="A46" s="173" t="s">
        <v>5</v>
      </c>
      <c r="B46" s="174"/>
      <c r="C46" s="174"/>
      <c r="D46" s="174"/>
      <c r="E46" s="174"/>
      <c r="F46" s="174"/>
      <c r="G46" s="174"/>
      <c r="H46" s="13"/>
      <c r="I46" s="7"/>
      <c r="J46" s="172"/>
      <c r="K46" s="172"/>
      <c r="L46" s="172"/>
      <c r="M46" s="172"/>
      <c r="N46" s="172"/>
      <c r="O46" s="172"/>
      <c r="P46" s="172"/>
      <c r="Q46" s="172"/>
      <c r="R46" s="172"/>
      <c r="S46" s="172"/>
    </row>
    <row r="47" spans="1:19" s="5" customFormat="1" ht="33" customHeight="1" thickTop="1" thickBot="1" x14ac:dyDescent="0.3">
      <c r="A47" s="12" t="s">
        <v>4</v>
      </c>
      <c r="B47" s="11"/>
      <c r="C47" s="175">
        <v>65</v>
      </c>
      <c r="D47" s="176"/>
      <c r="E47" s="176"/>
      <c r="F47" s="176"/>
      <c r="G47" s="177"/>
      <c r="H47" s="8"/>
      <c r="I47" s="7"/>
      <c r="J47" s="172"/>
      <c r="K47" s="172"/>
      <c r="L47" s="172"/>
      <c r="M47" s="172"/>
      <c r="N47" s="172"/>
      <c r="O47" s="172"/>
      <c r="P47" s="172"/>
      <c r="Q47" s="172"/>
      <c r="R47" s="172"/>
      <c r="S47" s="172"/>
    </row>
    <row r="48" spans="1:19" s="5" customFormat="1" ht="33" customHeight="1" thickTop="1" thickBot="1" x14ac:dyDescent="0.3">
      <c r="A48" s="12" t="s">
        <v>3</v>
      </c>
      <c r="B48" s="11"/>
      <c r="C48" s="175">
        <v>52</v>
      </c>
      <c r="D48" s="176"/>
      <c r="E48" s="176"/>
      <c r="F48" s="176"/>
      <c r="G48" s="177"/>
      <c r="H48" s="8"/>
      <c r="I48" s="7"/>
      <c r="J48" s="172"/>
      <c r="K48" s="172"/>
      <c r="L48" s="172"/>
      <c r="M48" s="172"/>
      <c r="N48" s="172"/>
      <c r="O48" s="172"/>
      <c r="P48" s="172"/>
      <c r="Q48" s="172"/>
      <c r="R48" s="172"/>
      <c r="S48" s="172"/>
    </row>
    <row r="49" spans="1:19" s="5" customFormat="1" ht="33" customHeight="1" thickTop="1" thickBot="1" x14ac:dyDescent="0.3">
      <c r="A49" s="12" t="s">
        <v>118</v>
      </c>
      <c r="B49" s="11"/>
      <c r="C49" s="175">
        <v>305</v>
      </c>
      <c r="D49" s="176"/>
      <c r="E49" s="176"/>
      <c r="F49" s="176"/>
      <c r="G49" s="177"/>
      <c r="H49" s="156" t="s">
        <v>54</v>
      </c>
      <c r="I49" s="132">
        <v>410</v>
      </c>
      <c r="J49" s="172"/>
      <c r="K49" s="172"/>
      <c r="L49" s="172"/>
      <c r="M49" s="172"/>
      <c r="N49" s="172"/>
      <c r="O49" s="172"/>
      <c r="P49" s="172"/>
      <c r="Q49" s="172"/>
      <c r="R49" s="172"/>
      <c r="S49" s="172"/>
    </row>
    <row r="50" spans="1:19" s="5" customFormat="1" ht="33" customHeight="1" thickTop="1" thickBot="1" x14ac:dyDescent="0.3">
      <c r="A50" s="12" t="s">
        <v>2</v>
      </c>
      <c r="B50" s="11"/>
      <c r="C50" s="175">
        <v>55</v>
      </c>
      <c r="D50" s="176"/>
      <c r="E50" s="176"/>
      <c r="F50" s="176"/>
      <c r="G50" s="177"/>
      <c r="H50" s="8"/>
      <c r="I50" s="7"/>
      <c r="J50" s="172"/>
      <c r="K50" s="172"/>
      <c r="L50" s="172"/>
      <c r="M50" s="172"/>
      <c r="N50" s="172"/>
      <c r="O50" s="172"/>
      <c r="P50" s="172"/>
      <c r="Q50" s="172"/>
      <c r="R50" s="172"/>
      <c r="S50" s="172"/>
    </row>
    <row r="51" spans="1:19" s="5" customFormat="1" ht="33" customHeight="1" thickTop="1" thickBot="1" x14ac:dyDescent="0.3">
      <c r="A51" s="12" t="s">
        <v>1</v>
      </c>
      <c r="B51" s="11"/>
      <c r="C51" s="175">
        <v>200</v>
      </c>
      <c r="D51" s="176"/>
      <c r="E51" s="176"/>
      <c r="F51" s="176"/>
      <c r="G51" s="177"/>
      <c r="H51" s="156" t="s">
        <v>54</v>
      </c>
      <c r="I51" s="132">
        <v>265</v>
      </c>
      <c r="J51" s="172"/>
      <c r="K51" s="172"/>
      <c r="L51" s="172"/>
      <c r="M51" s="172"/>
      <c r="N51" s="172"/>
      <c r="O51" s="172"/>
      <c r="P51" s="172"/>
      <c r="Q51" s="172"/>
      <c r="R51" s="172"/>
      <c r="S51" s="172"/>
    </row>
    <row r="52" spans="1:19" s="5" customFormat="1" ht="33" customHeight="1" thickTop="1" thickBot="1" x14ac:dyDescent="0.4">
      <c r="A52" s="10" t="s">
        <v>32</v>
      </c>
      <c r="B52" s="144"/>
      <c r="C52" s="145" t="s">
        <v>60</v>
      </c>
      <c r="D52" s="146"/>
      <c r="E52" s="146"/>
      <c r="F52" s="146"/>
      <c r="G52" s="146"/>
      <c r="H52" s="157"/>
      <c r="I52" s="7"/>
      <c r="J52" s="172"/>
      <c r="K52" s="172"/>
      <c r="L52" s="172"/>
      <c r="M52" s="172"/>
      <c r="N52" s="172"/>
      <c r="O52" s="172"/>
      <c r="P52" s="172"/>
      <c r="Q52" s="172"/>
      <c r="R52" s="172"/>
      <c r="S52" s="172"/>
    </row>
    <row r="53" spans="1:19" s="5" customFormat="1" ht="33" customHeight="1" thickTop="1" thickBot="1" x14ac:dyDescent="0.3">
      <c r="A53" s="10" t="s">
        <v>32</v>
      </c>
      <c r="B53" s="9"/>
      <c r="C53" s="145" t="s">
        <v>61</v>
      </c>
      <c r="D53" s="146"/>
      <c r="E53" s="146"/>
      <c r="F53" s="146"/>
      <c r="G53" s="146"/>
      <c r="H53" s="157"/>
      <c r="I53" s="7"/>
      <c r="J53" s="172"/>
      <c r="K53" s="172"/>
      <c r="L53" s="172"/>
      <c r="M53" s="172"/>
      <c r="N53" s="172"/>
      <c r="O53" s="172"/>
      <c r="P53" s="172"/>
      <c r="Q53" s="172"/>
      <c r="R53" s="172"/>
      <c r="S53" s="172"/>
    </row>
    <row r="54" spans="1:19" s="5" customFormat="1" ht="33" customHeight="1" x14ac:dyDescent="0.25">
      <c r="I54" s="7"/>
      <c r="J54" s="172"/>
      <c r="K54" s="172"/>
      <c r="L54" s="172"/>
      <c r="M54" s="172"/>
      <c r="N54" s="172"/>
      <c r="O54" s="172"/>
      <c r="P54" s="172"/>
      <c r="Q54" s="172"/>
      <c r="R54" s="172"/>
      <c r="S54" s="172"/>
    </row>
    <row r="55" spans="1:19" ht="20.45" customHeight="1" thickBot="1" x14ac:dyDescent="0.3"/>
    <row r="56" spans="1:19" ht="70.5" customHeight="1" x14ac:dyDescent="0.25">
      <c r="A56" s="42" t="s">
        <v>13</v>
      </c>
      <c r="B56" s="49" t="s">
        <v>12</v>
      </c>
      <c r="C56" s="46" t="s">
        <v>58</v>
      </c>
      <c r="D56" s="45" t="s">
        <v>9</v>
      </c>
      <c r="E56" s="48" t="s">
        <v>10</v>
      </c>
      <c r="F56" s="45" t="s">
        <v>9</v>
      </c>
      <c r="G56" s="47" t="s">
        <v>11</v>
      </c>
      <c r="H56" s="46" t="s">
        <v>58</v>
      </c>
      <c r="I56" s="45" t="s">
        <v>9</v>
      </c>
      <c r="J56" s="46" t="s">
        <v>10</v>
      </c>
      <c r="K56" s="45" t="s">
        <v>9</v>
      </c>
      <c r="L56" s="44" t="s">
        <v>8</v>
      </c>
      <c r="M56" s="43" t="s">
        <v>7</v>
      </c>
      <c r="N56" s="42" t="s">
        <v>31</v>
      </c>
      <c r="O56" s="41" t="s">
        <v>6</v>
      </c>
    </row>
    <row r="57" spans="1:19" ht="57" customHeight="1" x14ac:dyDescent="0.25">
      <c r="A57" s="42"/>
      <c r="B57" s="49" t="s">
        <v>24</v>
      </c>
      <c r="C57" s="120" t="s">
        <v>25</v>
      </c>
      <c r="D57" s="124" t="s">
        <v>25</v>
      </c>
      <c r="E57" s="120" t="s">
        <v>25</v>
      </c>
      <c r="F57" s="120" t="s">
        <v>25</v>
      </c>
      <c r="G57" s="47" t="s">
        <v>26</v>
      </c>
      <c r="H57" s="120" t="s">
        <v>25</v>
      </c>
      <c r="I57" s="120" t="s">
        <v>25</v>
      </c>
      <c r="J57" s="120" t="s">
        <v>25</v>
      </c>
      <c r="K57" s="120" t="s">
        <v>25</v>
      </c>
      <c r="L57" s="121" t="s">
        <v>27</v>
      </c>
      <c r="M57" s="122" t="s">
        <v>28</v>
      </c>
      <c r="N57" s="42" t="s">
        <v>29</v>
      </c>
      <c r="O57" s="123" t="s">
        <v>30</v>
      </c>
    </row>
    <row r="58" spans="1:19" ht="29.1" customHeight="1" x14ac:dyDescent="0.25">
      <c r="A58" s="26">
        <v>1</v>
      </c>
      <c r="B58" s="38" t="s">
        <v>62</v>
      </c>
      <c r="C58" s="33">
        <v>65</v>
      </c>
      <c r="D58" s="125">
        <v>0</v>
      </c>
      <c r="E58" s="33"/>
      <c r="F58" s="32"/>
      <c r="G58" s="37" t="s">
        <v>23</v>
      </c>
      <c r="H58" s="29"/>
      <c r="I58" s="30"/>
      <c r="J58" s="29"/>
      <c r="K58" s="28"/>
      <c r="L58" s="27"/>
      <c r="M58" s="110">
        <v>65</v>
      </c>
      <c r="N58" s="131">
        <v>15</v>
      </c>
      <c r="O58" s="39">
        <f>65+15</f>
        <v>80</v>
      </c>
    </row>
    <row r="59" spans="1:19" ht="29.1" customHeight="1" x14ac:dyDescent="0.25">
      <c r="A59" s="26">
        <v>2</v>
      </c>
      <c r="B59" s="38" t="s">
        <v>63</v>
      </c>
      <c r="C59" s="33">
        <v>52</v>
      </c>
      <c r="D59" s="34">
        <v>0</v>
      </c>
      <c r="E59" s="33"/>
      <c r="F59" s="32"/>
      <c r="G59" s="37" t="s">
        <v>119</v>
      </c>
      <c r="H59" s="29"/>
      <c r="I59" s="30"/>
      <c r="J59" s="29"/>
      <c r="K59" s="28"/>
      <c r="L59" s="27"/>
      <c r="M59" s="110" t="s">
        <v>98</v>
      </c>
      <c r="N59" s="131">
        <v>15</v>
      </c>
      <c r="O59" s="39">
        <f>((52)*3)+15</f>
        <v>171</v>
      </c>
    </row>
    <row r="60" spans="1:19" ht="55.5" customHeight="1" x14ac:dyDescent="0.25">
      <c r="A60" s="26">
        <v>3</v>
      </c>
      <c r="B60" s="38" t="s">
        <v>64</v>
      </c>
      <c r="C60" s="33">
        <v>52</v>
      </c>
      <c r="D60" s="34">
        <f>(52/2)</f>
        <v>26</v>
      </c>
      <c r="E60" s="33"/>
      <c r="F60" s="32"/>
      <c r="G60" s="37" t="s">
        <v>119</v>
      </c>
      <c r="H60" s="29"/>
      <c r="I60" s="30"/>
      <c r="J60" s="29"/>
      <c r="K60" s="28"/>
      <c r="L60" s="27"/>
      <c r="M60" s="114" t="s">
        <v>92</v>
      </c>
      <c r="N60" s="131">
        <v>15</v>
      </c>
      <c r="O60" s="39">
        <f>((52+26)*3)+15</f>
        <v>249</v>
      </c>
    </row>
    <row r="61" spans="1:19" ht="55.5" customHeight="1" x14ac:dyDescent="0.25">
      <c r="A61" s="26">
        <v>4</v>
      </c>
      <c r="B61" s="38" t="s">
        <v>88</v>
      </c>
      <c r="C61" s="33">
        <v>52</v>
      </c>
      <c r="D61" s="34">
        <v>0</v>
      </c>
      <c r="E61" s="33"/>
      <c r="F61" s="32"/>
      <c r="G61" s="37" t="s">
        <v>119</v>
      </c>
      <c r="H61" s="29"/>
      <c r="I61" s="30"/>
      <c r="J61" s="29"/>
      <c r="K61" s="28"/>
      <c r="L61" s="27"/>
      <c r="M61" s="110" t="s">
        <v>93</v>
      </c>
      <c r="N61" s="131">
        <v>15</v>
      </c>
      <c r="O61" s="39">
        <f>((52)*3)+15</f>
        <v>171</v>
      </c>
    </row>
    <row r="62" spans="1:19" ht="54" customHeight="1" x14ac:dyDescent="0.25">
      <c r="A62" s="26">
        <v>5</v>
      </c>
      <c r="B62" s="38" t="s">
        <v>65</v>
      </c>
      <c r="C62" s="33">
        <v>52</v>
      </c>
      <c r="D62" s="34">
        <f>(52/3)</f>
        <v>17.333333333333332</v>
      </c>
      <c r="E62" s="33"/>
      <c r="F62" s="32"/>
      <c r="G62" s="37" t="s">
        <v>119</v>
      </c>
      <c r="H62" s="29"/>
      <c r="I62" s="30"/>
      <c r="J62" s="29"/>
      <c r="K62" s="28"/>
      <c r="L62" s="27"/>
      <c r="M62" s="114" t="s">
        <v>94</v>
      </c>
      <c r="N62" s="131">
        <v>15</v>
      </c>
      <c r="O62" s="39">
        <f>((52+17.3)*3)+15</f>
        <v>222.89999999999998</v>
      </c>
    </row>
    <row r="63" spans="1:19" ht="54" customHeight="1" x14ac:dyDescent="0.25">
      <c r="A63" s="26">
        <v>6</v>
      </c>
      <c r="B63" s="38" t="s">
        <v>90</v>
      </c>
      <c r="C63" s="33">
        <v>52</v>
      </c>
      <c r="D63" s="34">
        <v>0</v>
      </c>
      <c r="E63" s="33"/>
      <c r="F63" s="32"/>
      <c r="G63" s="37" t="s">
        <v>119</v>
      </c>
      <c r="H63" s="29"/>
      <c r="I63" s="30"/>
      <c r="J63" s="29"/>
      <c r="K63" s="28"/>
      <c r="L63" s="27"/>
      <c r="M63" s="110" t="s">
        <v>93</v>
      </c>
      <c r="N63" s="131">
        <v>15</v>
      </c>
      <c r="O63" s="39">
        <f>((52)*3)+15</f>
        <v>171</v>
      </c>
    </row>
    <row r="64" spans="1:19" ht="34.5" customHeight="1" x14ac:dyDescent="0.25">
      <c r="A64" s="26">
        <v>7</v>
      </c>
      <c r="B64" s="38" t="s">
        <v>2</v>
      </c>
      <c r="C64" s="33">
        <v>45</v>
      </c>
      <c r="D64" s="34">
        <v>0</v>
      </c>
      <c r="E64" s="33"/>
      <c r="F64" s="32"/>
      <c r="G64" s="37" t="s">
        <v>23</v>
      </c>
      <c r="H64" s="29"/>
      <c r="I64" s="30"/>
      <c r="J64" s="29"/>
      <c r="K64" s="28"/>
      <c r="L64" s="27"/>
      <c r="M64" s="110">
        <v>45</v>
      </c>
      <c r="N64" s="131">
        <v>15</v>
      </c>
      <c r="O64" s="39">
        <f>45+15</f>
        <v>60</v>
      </c>
    </row>
    <row r="65" spans="1:15" ht="57" customHeight="1" x14ac:dyDescent="0.25">
      <c r="A65" s="96">
        <v>8</v>
      </c>
      <c r="B65" s="38" t="s">
        <v>86</v>
      </c>
      <c r="C65" s="33">
        <v>45</v>
      </c>
      <c r="D65" s="34">
        <f>45/2</f>
        <v>22.5</v>
      </c>
      <c r="E65" s="33"/>
      <c r="F65" s="32"/>
      <c r="G65" s="37" t="s">
        <v>119</v>
      </c>
      <c r="H65" s="29"/>
      <c r="I65" s="30"/>
      <c r="J65" s="29"/>
      <c r="K65" s="28"/>
      <c r="L65" s="27"/>
      <c r="M65" s="114" t="s">
        <v>95</v>
      </c>
      <c r="N65" s="131">
        <v>15</v>
      </c>
      <c r="O65" s="39">
        <f>((45+22.5)*3)+15</f>
        <v>217.5</v>
      </c>
    </row>
    <row r="66" spans="1:15" ht="57" customHeight="1" x14ac:dyDescent="0.25">
      <c r="A66" s="26">
        <v>9</v>
      </c>
      <c r="B66" s="38" t="s">
        <v>89</v>
      </c>
      <c r="C66" s="33">
        <v>45</v>
      </c>
      <c r="D66" s="98">
        <v>0</v>
      </c>
      <c r="E66" s="97"/>
      <c r="F66" s="99"/>
      <c r="G66" s="37" t="s">
        <v>119</v>
      </c>
      <c r="H66" s="100"/>
      <c r="I66" s="101"/>
      <c r="J66" s="100"/>
      <c r="K66" s="102"/>
      <c r="L66" s="103"/>
      <c r="M66" s="110" t="s">
        <v>96</v>
      </c>
      <c r="N66" s="131">
        <v>15</v>
      </c>
      <c r="O66" s="39">
        <f>((45)*3)+15</f>
        <v>150</v>
      </c>
    </row>
    <row r="67" spans="1:15" ht="58.5" customHeight="1" x14ac:dyDescent="0.25">
      <c r="A67" s="148">
        <v>10</v>
      </c>
      <c r="B67" s="38" t="s">
        <v>87</v>
      </c>
      <c r="C67" s="97">
        <v>45</v>
      </c>
      <c r="D67" s="34">
        <f>(45/3)</f>
        <v>15</v>
      </c>
      <c r="E67" s="97"/>
      <c r="F67" s="99"/>
      <c r="G67" s="37" t="s">
        <v>119</v>
      </c>
      <c r="H67" s="100"/>
      <c r="I67" s="101"/>
      <c r="J67" s="100"/>
      <c r="K67" s="102"/>
      <c r="L67" s="103"/>
      <c r="M67" s="114" t="s">
        <v>97</v>
      </c>
      <c r="N67" s="131">
        <v>15</v>
      </c>
      <c r="O67" s="39">
        <f>((45+15)*3)+15</f>
        <v>195</v>
      </c>
    </row>
    <row r="68" spans="1:15" ht="57" customHeight="1" thickBot="1" x14ac:dyDescent="0.3">
      <c r="A68" s="26">
        <v>11</v>
      </c>
      <c r="B68" s="149" t="s">
        <v>91</v>
      </c>
      <c r="C68" s="150">
        <v>45</v>
      </c>
      <c r="D68" s="91">
        <v>0</v>
      </c>
      <c r="E68" s="91"/>
      <c r="F68" s="91"/>
      <c r="G68" s="160" t="s">
        <v>119</v>
      </c>
      <c r="H68" s="93"/>
      <c r="I68" s="93"/>
      <c r="J68" s="75"/>
      <c r="K68" s="75"/>
      <c r="L68" s="76"/>
      <c r="M68" s="110" t="s">
        <v>96</v>
      </c>
      <c r="N68" s="131">
        <v>15</v>
      </c>
      <c r="O68" s="39">
        <f>((52)*3)+15</f>
        <v>171</v>
      </c>
    </row>
    <row r="69" spans="1:15" ht="29.1" customHeight="1" thickTop="1" x14ac:dyDescent="0.25">
      <c r="A69" s="109"/>
      <c r="B69" s="78" t="s">
        <v>75</v>
      </c>
      <c r="C69" s="79"/>
      <c r="D69" s="79"/>
      <c r="E69" s="79"/>
      <c r="F69" s="79"/>
      <c r="G69" s="80"/>
      <c r="H69" s="81">
        <v>52</v>
      </c>
      <c r="I69" s="81">
        <f>52/2</f>
        <v>26</v>
      </c>
      <c r="J69" s="87"/>
      <c r="K69" s="87"/>
      <c r="L69" s="88"/>
      <c r="M69" s="112"/>
      <c r="N69" s="113"/>
      <c r="O69" s="89"/>
    </row>
    <row r="70" spans="1:15" ht="29.1" customHeight="1" x14ac:dyDescent="0.25">
      <c r="A70" s="104"/>
      <c r="B70" s="105" t="s">
        <v>76</v>
      </c>
      <c r="C70" s="106"/>
      <c r="D70" s="106"/>
      <c r="E70" s="106"/>
      <c r="F70" s="106"/>
      <c r="G70" s="107"/>
      <c r="H70" s="108">
        <v>52</v>
      </c>
      <c r="I70" s="75">
        <v>0</v>
      </c>
      <c r="J70" s="75"/>
      <c r="K70" s="75"/>
      <c r="L70" s="76"/>
      <c r="M70" s="114"/>
      <c r="N70" s="111"/>
      <c r="O70" s="39"/>
    </row>
    <row r="71" spans="1:15" ht="29.1" customHeight="1" x14ac:dyDescent="0.25">
      <c r="A71" s="147"/>
      <c r="B71" s="72" t="s">
        <v>77</v>
      </c>
      <c r="C71" s="73"/>
      <c r="D71" s="73"/>
      <c r="E71" s="73"/>
      <c r="F71" s="73"/>
      <c r="G71" s="74"/>
      <c r="H71" s="136">
        <v>52</v>
      </c>
      <c r="I71" s="136">
        <f>52/3</f>
        <v>17.333333333333332</v>
      </c>
      <c r="J71" s="75"/>
      <c r="K71" s="75"/>
      <c r="L71" s="76"/>
      <c r="M71" s="114"/>
      <c r="N71" s="111"/>
      <c r="O71" s="39"/>
    </row>
    <row r="72" spans="1:15" ht="29.1" customHeight="1" x14ac:dyDescent="0.25">
      <c r="A72" s="104"/>
      <c r="B72" s="72" t="s">
        <v>78</v>
      </c>
      <c r="C72" s="73"/>
      <c r="D72" s="73"/>
      <c r="E72" s="73"/>
      <c r="F72" s="73"/>
      <c r="G72" s="63"/>
      <c r="H72" s="75">
        <v>52</v>
      </c>
      <c r="I72" s="75">
        <v>0</v>
      </c>
      <c r="J72" s="75"/>
      <c r="K72" s="75"/>
      <c r="L72" s="76"/>
      <c r="M72" s="114"/>
      <c r="N72" s="111"/>
      <c r="O72" s="39"/>
    </row>
    <row r="73" spans="1:15" ht="29.1" customHeight="1" x14ac:dyDescent="0.25">
      <c r="A73" s="104"/>
      <c r="B73" s="78" t="s">
        <v>79</v>
      </c>
      <c r="C73" s="79"/>
      <c r="D73" s="79"/>
      <c r="E73" s="79"/>
      <c r="F73" s="79"/>
      <c r="G73" s="80"/>
      <c r="H73" s="81">
        <v>305</v>
      </c>
      <c r="I73" s="75">
        <f>(305+305)/4</f>
        <v>152.5</v>
      </c>
      <c r="J73" s="75"/>
      <c r="K73" s="75"/>
      <c r="L73" s="76"/>
      <c r="M73" s="114"/>
      <c r="N73" s="111"/>
      <c r="O73" s="39"/>
    </row>
    <row r="74" spans="1:15" ht="29.1" customHeight="1" x14ac:dyDescent="0.25">
      <c r="A74" s="104"/>
      <c r="B74" s="72" t="s">
        <v>80</v>
      </c>
      <c r="C74" s="73"/>
      <c r="D74" s="73"/>
      <c r="E74" s="73"/>
      <c r="F74" s="73"/>
      <c r="G74" s="74"/>
      <c r="H74" s="75">
        <v>305</v>
      </c>
      <c r="I74" s="75">
        <f>305/5</f>
        <v>61</v>
      </c>
      <c r="J74" s="75"/>
      <c r="K74" s="75"/>
      <c r="L74" s="76"/>
      <c r="M74" s="114"/>
      <c r="N74" s="111"/>
      <c r="O74" s="39"/>
    </row>
    <row r="75" spans="1:15" ht="29.1" customHeight="1" x14ac:dyDescent="0.25">
      <c r="A75" s="104"/>
      <c r="B75" s="72" t="s">
        <v>81</v>
      </c>
      <c r="C75" s="73"/>
      <c r="D75" s="73"/>
      <c r="E75" s="73"/>
      <c r="F75" s="73"/>
      <c r="G75" s="74"/>
      <c r="H75" s="75">
        <v>305</v>
      </c>
      <c r="I75" s="75">
        <v>0</v>
      </c>
      <c r="J75" s="75"/>
      <c r="K75" s="75"/>
      <c r="L75" s="76"/>
      <c r="M75" s="114"/>
      <c r="N75" s="111"/>
      <c r="O75" s="39"/>
    </row>
    <row r="76" spans="1:15" ht="29.1" customHeight="1" x14ac:dyDescent="0.25">
      <c r="A76" s="71"/>
      <c r="B76" s="72" t="s">
        <v>82</v>
      </c>
      <c r="C76" s="73"/>
      <c r="D76" s="73"/>
      <c r="E76" s="73"/>
      <c r="F76" s="73"/>
      <c r="G76" s="74"/>
      <c r="H76" s="75">
        <v>305</v>
      </c>
      <c r="I76" s="75">
        <f>(305+305+305)/6</f>
        <v>152.5</v>
      </c>
      <c r="J76" s="81"/>
      <c r="K76" s="81"/>
      <c r="L76" s="82"/>
      <c r="M76" s="151"/>
      <c r="N76" s="155"/>
      <c r="O76" s="152"/>
    </row>
    <row r="77" spans="1:15" ht="29.1" customHeight="1" x14ac:dyDescent="0.25">
      <c r="A77" s="71"/>
      <c r="B77" s="72" t="s">
        <v>83</v>
      </c>
      <c r="C77" s="73"/>
      <c r="D77" s="73"/>
      <c r="E77" s="73"/>
      <c r="F77" s="73"/>
      <c r="G77" s="74"/>
      <c r="H77" s="75">
        <v>305</v>
      </c>
      <c r="I77" s="75">
        <f>610/7</f>
        <v>87.142857142857139</v>
      </c>
      <c r="J77" s="75"/>
      <c r="K77" s="75"/>
      <c r="L77" s="76"/>
      <c r="M77" s="153"/>
      <c r="N77" s="155"/>
      <c r="O77" s="154"/>
    </row>
    <row r="78" spans="1:15" ht="29.1" customHeight="1" x14ac:dyDescent="0.25">
      <c r="A78" s="71"/>
      <c r="B78" s="72" t="s">
        <v>84</v>
      </c>
      <c r="C78" s="73"/>
      <c r="D78" s="73"/>
      <c r="E78" s="73"/>
      <c r="F78" s="73"/>
      <c r="G78" s="74"/>
      <c r="H78" s="75">
        <v>305</v>
      </c>
      <c r="I78" s="77">
        <f>305/8</f>
        <v>38.125</v>
      </c>
      <c r="J78" s="75"/>
      <c r="K78" s="75"/>
      <c r="L78" s="76"/>
      <c r="M78" s="126"/>
      <c r="N78" s="127"/>
      <c r="O78" s="128"/>
    </row>
    <row r="79" spans="1:15" ht="29.1" customHeight="1" thickBot="1" x14ac:dyDescent="0.3">
      <c r="A79" s="71"/>
      <c r="B79" s="90" t="s">
        <v>85</v>
      </c>
      <c r="C79" s="91"/>
      <c r="D79" s="91"/>
      <c r="E79" s="91"/>
      <c r="F79" s="91"/>
      <c r="G79" s="92"/>
      <c r="H79" s="93">
        <v>305</v>
      </c>
      <c r="I79" s="93">
        <v>0</v>
      </c>
      <c r="J79" s="75"/>
      <c r="K79" s="75"/>
      <c r="L79" s="76"/>
      <c r="M79" s="129"/>
      <c r="N79" s="26"/>
      <c r="O79" s="130"/>
    </row>
    <row r="80" spans="1:15" ht="29.1" customHeight="1" thickTop="1" x14ac:dyDescent="0.25">
      <c r="A80" s="83"/>
      <c r="B80" s="84" t="s">
        <v>66</v>
      </c>
      <c r="C80" s="85"/>
      <c r="D80" s="85"/>
      <c r="E80" s="85"/>
      <c r="F80" s="85"/>
      <c r="G80" s="86"/>
      <c r="H80" s="87"/>
      <c r="I80" s="87"/>
      <c r="J80" s="87">
        <v>200</v>
      </c>
      <c r="K80" s="87">
        <f>200/3</f>
        <v>66.666666666666671</v>
      </c>
      <c r="L80" s="88"/>
      <c r="M80" s="112"/>
      <c r="N80" s="113"/>
      <c r="O80" s="89"/>
    </row>
    <row r="81" spans="1:15" ht="29.1" customHeight="1" x14ac:dyDescent="0.25">
      <c r="A81" s="71"/>
      <c r="B81" s="72" t="s">
        <v>67</v>
      </c>
      <c r="C81" s="73"/>
      <c r="D81" s="73"/>
      <c r="E81" s="73"/>
      <c r="F81" s="73"/>
      <c r="G81" s="74"/>
      <c r="H81" s="75"/>
      <c r="I81" s="75"/>
      <c r="J81" s="75">
        <v>200</v>
      </c>
      <c r="K81" s="75">
        <v>0</v>
      </c>
      <c r="L81" s="76"/>
      <c r="M81" s="114"/>
      <c r="N81" s="111"/>
      <c r="O81" s="39"/>
    </row>
    <row r="82" spans="1:15" ht="29.1" customHeight="1" x14ac:dyDescent="0.25">
      <c r="A82" s="71"/>
      <c r="B82" s="72" t="s">
        <v>68</v>
      </c>
      <c r="C82" s="73"/>
      <c r="D82" s="73"/>
      <c r="E82" s="73"/>
      <c r="F82" s="73"/>
      <c r="G82" s="74"/>
      <c r="H82" s="75"/>
      <c r="I82" s="75"/>
      <c r="J82" s="75">
        <v>200</v>
      </c>
      <c r="K82" s="75">
        <f>400/4</f>
        <v>100</v>
      </c>
      <c r="L82" s="76"/>
      <c r="M82" s="114"/>
      <c r="N82" s="111"/>
      <c r="O82" s="39"/>
    </row>
    <row r="83" spans="1:15" ht="29.1" customHeight="1" x14ac:dyDescent="0.25">
      <c r="A83" s="71"/>
      <c r="B83" s="72" t="s">
        <v>69</v>
      </c>
      <c r="C83" s="73"/>
      <c r="D83" s="73"/>
      <c r="E83" s="73"/>
      <c r="F83" s="73"/>
      <c r="G83" s="74"/>
      <c r="H83" s="75"/>
      <c r="I83" s="75"/>
      <c r="J83" s="75">
        <v>200</v>
      </c>
      <c r="K83" s="75">
        <f>200/5</f>
        <v>40</v>
      </c>
      <c r="L83" s="76"/>
      <c r="M83" s="114"/>
      <c r="N83" s="111"/>
      <c r="O83" s="39"/>
    </row>
    <row r="84" spans="1:15" ht="29.1" customHeight="1" x14ac:dyDescent="0.25">
      <c r="A84" s="71"/>
      <c r="B84" s="72" t="s">
        <v>70</v>
      </c>
      <c r="C84" s="73"/>
      <c r="D84" s="73"/>
      <c r="E84" s="73"/>
      <c r="F84" s="73"/>
      <c r="G84" s="74"/>
      <c r="H84" s="75"/>
      <c r="I84" s="75"/>
      <c r="J84" s="77">
        <v>200</v>
      </c>
      <c r="K84" s="77">
        <v>0</v>
      </c>
      <c r="L84" s="76"/>
      <c r="M84" s="114"/>
      <c r="N84" s="111"/>
      <c r="O84" s="39"/>
    </row>
    <row r="85" spans="1:15" ht="29.1" customHeight="1" x14ac:dyDescent="0.25">
      <c r="A85" s="71"/>
      <c r="B85" s="72" t="s">
        <v>71</v>
      </c>
      <c r="C85" s="73"/>
      <c r="D85" s="73"/>
      <c r="E85" s="73"/>
      <c r="F85" s="73"/>
      <c r="G85" s="74"/>
      <c r="H85" s="75"/>
      <c r="I85" s="75"/>
      <c r="J85" s="77">
        <v>200</v>
      </c>
      <c r="K85" s="75">
        <f>600/6</f>
        <v>100</v>
      </c>
      <c r="L85" s="76"/>
      <c r="M85" s="114"/>
      <c r="N85" s="111"/>
      <c r="O85" s="39"/>
    </row>
    <row r="86" spans="1:15" ht="29.1" customHeight="1" x14ac:dyDescent="0.25">
      <c r="A86" s="71"/>
      <c r="B86" s="72" t="s">
        <v>72</v>
      </c>
      <c r="C86" s="73"/>
      <c r="D86" s="73"/>
      <c r="E86" s="73"/>
      <c r="F86" s="73"/>
      <c r="G86" s="74"/>
      <c r="H86" s="75"/>
      <c r="I86" s="75"/>
      <c r="J86" s="77">
        <v>200</v>
      </c>
      <c r="K86" s="75">
        <f>400/7</f>
        <v>57.142857142857146</v>
      </c>
      <c r="L86" s="76"/>
      <c r="M86" s="114"/>
      <c r="N86" s="111"/>
      <c r="O86" s="39"/>
    </row>
    <row r="87" spans="1:15" ht="29.1" customHeight="1" x14ac:dyDescent="0.25">
      <c r="A87" s="71"/>
      <c r="B87" s="72" t="s">
        <v>73</v>
      </c>
      <c r="C87" s="73"/>
      <c r="D87" s="73"/>
      <c r="E87" s="73"/>
      <c r="F87" s="73"/>
      <c r="G87" s="74"/>
      <c r="H87" s="75"/>
      <c r="I87" s="75"/>
      <c r="J87" s="77">
        <v>200</v>
      </c>
      <c r="K87" s="77">
        <f>200/8</f>
        <v>25</v>
      </c>
      <c r="L87" s="76"/>
      <c r="M87" s="114"/>
      <c r="N87" s="111"/>
      <c r="O87" s="39"/>
    </row>
    <row r="88" spans="1:15" ht="29.1" customHeight="1" thickBot="1" x14ac:dyDescent="0.3">
      <c r="A88" s="3"/>
      <c r="B88" s="90" t="s">
        <v>74</v>
      </c>
      <c r="C88" s="91"/>
      <c r="D88" s="91"/>
      <c r="E88" s="91"/>
      <c r="F88" s="91"/>
      <c r="G88" s="92"/>
      <c r="H88" s="93"/>
      <c r="I88" s="93"/>
      <c r="J88" s="95">
        <v>200</v>
      </c>
      <c r="K88" s="95">
        <v>0</v>
      </c>
      <c r="L88" s="94"/>
      <c r="M88" s="115"/>
      <c r="N88" s="116"/>
      <c r="O88" s="70"/>
    </row>
    <row r="89" spans="1:15" ht="30.75" thickTop="1" x14ac:dyDescent="0.25">
      <c r="B89" s="78"/>
      <c r="C89" s="79"/>
      <c r="D89" s="79"/>
      <c r="E89" s="79"/>
      <c r="F89" s="79"/>
      <c r="G89" s="80"/>
      <c r="H89" s="81"/>
      <c r="I89" s="81"/>
      <c r="J89" s="64"/>
      <c r="K89" s="65"/>
      <c r="L89" s="66"/>
      <c r="M89" s="67"/>
      <c r="N89" s="68"/>
      <c r="O89" s="69"/>
    </row>
    <row r="90" spans="1:15" ht="30" x14ac:dyDescent="0.25">
      <c r="B90" s="72"/>
      <c r="C90" s="73"/>
      <c r="D90" s="73"/>
      <c r="E90" s="73"/>
      <c r="F90" s="73"/>
      <c r="G90" s="74"/>
      <c r="H90" s="75"/>
      <c r="I90" s="75"/>
      <c r="J90" s="29"/>
      <c r="K90" s="28"/>
      <c r="L90" s="27"/>
      <c r="M90" s="17"/>
      <c r="N90" s="35"/>
      <c r="O90" s="39"/>
    </row>
    <row r="91" spans="1:15" ht="30" x14ac:dyDescent="0.25">
      <c r="B91" s="72"/>
      <c r="C91" s="73"/>
      <c r="D91" s="73"/>
      <c r="E91" s="73"/>
      <c r="F91" s="73"/>
      <c r="G91" s="74"/>
      <c r="H91" s="75"/>
      <c r="I91" s="75"/>
      <c r="J91" s="29"/>
      <c r="K91" s="28"/>
      <c r="L91" s="27"/>
      <c r="M91" s="40"/>
      <c r="N91" s="35"/>
      <c r="O91" s="39"/>
    </row>
    <row r="92" spans="1:15" ht="30" x14ac:dyDescent="0.25">
      <c r="B92" s="72"/>
      <c r="C92" s="73"/>
      <c r="D92" s="73"/>
      <c r="E92" s="73"/>
      <c r="F92" s="73"/>
      <c r="G92" s="74"/>
      <c r="H92" s="75"/>
      <c r="I92" s="75"/>
      <c r="J92" s="29"/>
      <c r="K92" s="28"/>
      <c r="L92" s="27"/>
      <c r="M92" s="17"/>
      <c r="N92" s="35"/>
      <c r="O92" s="39"/>
    </row>
    <row r="93" spans="1:15" ht="30" x14ac:dyDescent="0.25">
      <c r="B93" s="38"/>
      <c r="C93" s="33"/>
      <c r="D93" s="34"/>
      <c r="E93" s="33"/>
      <c r="F93" s="32"/>
      <c r="G93" s="37"/>
      <c r="H93" s="29"/>
      <c r="I93" s="30"/>
      <c r="J93" s="29"/>
      <c r="K93" s="28"/>
      <c r="L93" s="27"/>
      <c r="M93" s="17"/>
      <c r="N93" s="35"/>
      <c r="O93" s="39"/>
    </row>
    <row r="94" spans="1:15" ht="30" x14ac:dyDescent="0.25">
      <c r="B94" s="38"/>
      <c r="C94" s="33"/>
      <c r="D94" s="34"/>
      <c r="E94" s="33"/>
      <c r="F94" s="32"/>
      <c r="G94" s="37"/>
      <c r="H94" s="29"/>
      <c r="I94" s="30"/>
      <c r="J94" s="29"/>
      <c r="K94" s="28"/>
      <c r="L94" s="27"/>
      <c r="M94" s="17"/>
      <c r="N94" s="35"/>
      <c r="O94" s="39"/>
    </row>
    <row r="95" spans="1:15" ht="30" x14ac:dyDescent="0.25">
      <c r="B95" s="38"/>
      <c r="C95" s="33"/>
      <c r="D95" s="34"/>
      <c r="E95" s="33"/>
      <c r="F95" s="32"/>
      <c r="G95" s="37"/>
      <c r="H95" s="29"/>
      <c r="I95" s="30"/>
      <c r="J95" s="29"/>
      <c r="K95" s="28"/>
      <c r="L95" s="27"/>
      <c r="M95" s="17"/>
      <c r="N95" s="35"/>
      <c r="O95" s="39"/>
    </row>
    <row r="96" spans="1:15" ht="30" x14ac:dyDescent="0.25">
      <c r="B96" s="38"/>
      <c r="C96" s="33"/>
      <c r="D96" s="34"/>
      <c r="E96" s="33"/>
      <c r="F96" s="32"/>
      <c r="G96" s="37"/>
      <c r="H96" s="29"/>
      <c r="I96" s="30"/>
      <c r="J96" s="29"/>
      <c r="K96" s="28"/>
      <c r="L96" s="27"/>
      <c r="M96" s="17"/>
      <c r="N96" s="35"/>
      <c r="O96" s="39"/>
    </row>
    <row r="97" spans="2:15" ht="30" x14ac:dyDescent="0.25">
      <c r="B97" s="38"/>
      <c r="C97" s="33"/>
      <c r="D97" s="34"/>
      <c r="E97" s="33"/>
      <c r="F97" s="32"/>
      <c r="G97" s="37"/>
      <c r="H97" s="29"/>
      <c r="I97" s="30"/>
      <c r="J97" s="29"/>
      <c r="K97" s="28"/>
      <c r="L97" s="27"/>
      <c r="M97" s="40"/>
      <c r="N97" s="35"/>
      <c r="O97" s="39"/>
    </row>
    <row r="98" spans="2:15" ht="30" x14ac:dyDescent="0.25">
      <c r="B98" s="38"/>
      <c r="C98" s="33"/>
      <c r="D98" s="34"/>
      <c r="E98" s="33"/>
      <c r="F98" s="32"/>
      <c r="G98" s="37"/>
      <c r="H98" s="29"/>
      <c r="I98" s="30"/>
      <c r="J98" s="29"/>
      <c r="K98" s="28"/>
      <c r="L98" s="27"/>
      <c r="M98" s="17"/>
      <c r="N98" s="35"/>
      <c r="O98" s="39"/>
    </row>
    <row r="99" spans="2:15" ht="30" x14ac:dyDescent="0.25">
      <c r="B99" s="38"/>
      <c r="C99" s="33"/>
      <c r="D99" s="34"/>
      <c r="E99" s="33"/>
      <c r="F99" s="32"/>
      <c r="G99" s="37"/>
      <c r="H99" s="29"/>
      <c r="I99" s="30"/>
      <c r="J99" s="29"/>
      <c r="K99" s="28"/>
      <c r="L99" s="27"/>
      <c r="M99" s="17"/>
      <c r="N99" s="35"/>
      <c r="O99" s="39"/>
    </row>
    <row r="100" spans="2:15" ht="30" x14ac:dyDescent="0.25">
      <c r="B100" s="38"/>
      <c r="C100" s="33"/>
      <c r="D100" s="34"/>
      <c r="E100" s="33"/>
      <c r="F100" s="32"/>
      <c r="G100" s="37"/>
      <c r="H100" s="29"/>
      <c r="I100" s="30"/>
      <c r="J100" s="29"/>
      <c r="K100" s="28"/>
      <c r="L100" s="27"/>
      <c r="M100" s="17"/>
      <c r="N100" s="35"/>
      <c r="O100" s="39"/>
    </row>
    <row r="101" spans="2:15" x14ac:dyDescent="0.25">
      <c r="E101" s="2"/>
      <c r="F101" s="2"/>
      <c r="J101" s="1"/>
      <c r="K101" s="1"/>
    </row>
    <row r="102" spans="2:15" x14ac:dyDescent="0.25">
      <c r="E102" s="2"/>
      <c r="F102" s="2"/>
      <c r="J102" s="1"/>
      <c r="K102" s="1"/>
    </row>
    <row r="103" spans="2:15" x14ac:dyDescent="0.25">
      <c r="E103" s="2"/>
      <c r="F103" s="2"/>
      <c r="J103" s="1"/>
      <c r="K103" s="1"/>
    </row>
    <row r="104" spans="2:15" x14ac:dyDescent="0.25">
      <c r="E104" s="2"/>
      <c r="F104" s="2"/>
      <c r="J104" s="1"/>
      <c r="K104" s="1"/>
    </row>
    <row r="105" spans="2:15" x14ac:dyDescent="0.25">
      <c r="E105" s="2"/>
      <c r="F105" s="2"/>
      <c r="J105" s="1"/>
      <c r="K105" s="1"/>
    </row>
    <row r="106" spans="2:15" x14ac:dyDescent="0.25">
      <c r="E106" s="2"/>
      <c r="F106" s="2"/>
      <c r="J106" s="1"/>
      <c r="K106" s="1"/>
    </row>
    <row r="107" spans="2:15" x14ac:dyDescent="0.25">
      <c r="J107" s="1"/>
      <c r="K107" s="1"/>
    </row>
    <row r="108" spans="2:15" x14ac:dyDescent="0.25">
      <c r="J108" s="1"/>
      <c r="K108" s="1"/>
    </row>
    <row r="109" spans="2:15" x14ac:dyDescent="0.25">
      <c r="J109" s="1"/>
      <c r="K109" s="1"/>
    </row>
    <row r="110" spans="2:15" x14ac:dyDescent="0.25">
      <c r="J110" s="1"/>
      <c r="K110" s="1"/>
    </row>
  </sheetData>
  <mergeCells count="10">
    <mergeCell ref="B23:G24"/>
    <mergeCell ref="C27:G27"/>
    <mergeCell ref="J45:S54"/>
    <mergeCell ref="A46:G46"/>
    <mergeCell ref="C47:G47"/>
    <mergeCell ref="C48:G48"/>
    <mergeCell ref="C49:G49"/>
    <mergeCell ref="C50:G50"/>
    <mergeCell ref="C51:G51"/>
    <mergeCell ref="H27:K27"/>
  </mergeCells>
  <pageMargins left="0.25" right="0.25" top="0.75" bottom="0.75" header="0.3" footer="0.3"/>
  <pageSetup scale="32" fitToHeight="2" orientation="landscape" r:id="rId1"/>
  <headerFooter>
    <oddHeader xml:space="preserve">&amp;C&amp;26ALAMO AREA WRESTLING OFFICIALS ASSOCIATION PAY SHEET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AB7A-8742-4048-94E7-E408830E2C41}">
  <sheetPr>
    <pageSetUpPr fitToPage="1"/>
  </sheetPr>
  <dimension ref="A1:S110"/>
  <sheetViews>
    <sheetView topLeftCell="A18" zoomScale="50" zoomScaleNormal="50" zoomScaleSheetLayoutView="40" zoomScalePageLayoutView="40" workbookViewId="0">
      <selection activeCell="L21" sqref="L21"/>
    </sheetView>
  </sheetViews>
  <sheetFormatPr defaultColWidth="8.7109375" defaultRowHeight="12.75" x14ac:dyDescent="0.25"/>
  <cols>
    <col min="1" max="1" width="18.140625" style="1" customWidth="1"/>
    <col min="2" max="2" width="49.85546875" style="1" customWidth="1"/>
    <col min="3" max="3" width="9.85546875" style="1" customWidth="1"/>
    <col min="4" max="4" width="12.140625" style="1" customWidth="1"/>
    <col min="5" max="5" width="9.7109375" style="1" customWidth="1"/>
    <col min="6" max="6" width="11.85546875" style="1" customWidth="1"/>
    <col min="7" max="7" width="8.85546875" style="2" customWidth="1"/>
    <col min="8" max="8" width="12.28515625" style="2" customWidth="1"/>
    <col min="9" max="9" width="16.140625" style="2" bestFit="1" customWidth="1"/>
    <col min="10" max="10" width="13.7109375" style="2" bestFit="1" customWidth="1"/>
    <col min="11" max="11" width="17.7109375" style="2" bestFit="1" customWidth="1"/>
    <col min="12" max="12" width="13" style="1" bestFit="1" customWidth="1"/>
    <col min="13" max="13" width="52.5703125" style="1" customWidth="1"/>
    <col min="14" max="14" width="16.7109375" style="1" customWidth="1"/>
    <col min="15" max="15" width="37.85546875" style="1" customWidth="1"/>
    <col min="16" max="16" width="10.140625" style="1" customWidth="1"/>
    <col min="17" max="17" width="64.85546875" style="1" bestFit="1" customWidth="1"/>
    <col min="18" max="18" width="16" style="1" bestFit="1" customWidth="1"/>
    <col min="19" max="19" width="23.140625" style="1" customWidth="1"/>
    <col min="20" max="20" width="9.28515625" style="1" customWidth="1"/>
    <col min="21" max="21" width="7.7109375" style="1" customWidth="1"/>
    <col min="22" max="22" width="6.85546875" style="1" customWidth="1"/>
    <col min="23" max="23" width="16.5703125" style="1" bestFit="1" customWidth="1"/>
    <col min="24" max="16384" width="8.7109375" style="1"/>
  </cols>
  <sheetData>
    <row r="1" spans="1:18" hidden="1" x14ac:dyDescent="0.25">
      <c r="L1" s="62"/>
      <c r="M1" s="62"/>
      <c r="Q1" s="62"/>
      <c r="R1" s="61"/>
    </row>
    <row r="2" spans="1:18" hidden="1" x14ac:dyDescent="0.25">
      <c r="L2" s="62"/>
      <c r="M2" s="62"/>
      <c r="Q2" s="62"/>
      <c r="R2" s="61"/>
    </row>
    <row r="3" spans="1:18" hidden="1" x14ac:dyDescent="0.25">
      <c r="L3" s="62"/>
      <c r="M3" s="62"/>
      <c r="Q3" s="62"/>
      <c r="R3" s="61"/>
    </row>
    <row r="4" spans="1:18" hidden="1" x14ac:dyDescent="0.25">
      <c r="L4" s="62"/>
      <c r="M4" s="62"/>
      <c r="Q4" s="62"/>
      <c r="R4" s="61"/>
    </row>
    <row r="5" spans="1:18" hidden="1" x14ac:dyDescent="0.25">
      <c r="A5" s="60" t="s">
        <v>21</v>
      </c>
      <c r="L5" s="62"/>
      <c r="M5" s="62"/>
      <c r="Q5" s="62"/>
      <c r="R5" s="61"/>
    </row>
    <row r="6" spans="1:18" hidden="1" x14ac:dyDescent="0.25">
      <c r="A6" s="60" t="s">
        <v>22</v>
      </c>
    </row>
    <row r="7" spans="1:18" hidden="1" x14ac:dyDescent="0.25">
      <c r="A7" s="60" t="s">
        <v>19</v>
      </c>
    </row>
    <row r="8" spans="1:18" hidden="1" x14ac:dyDescent="0.25">
      <c r="A8" s="60" t="s">
        <v>0</v>
      </c>
    </row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idden="1" x14ac:dyDescent="0.25"/>
    <row r="16" spans="1:18" hidden="1" x14ac:dyDescent="0.25"/>
    <row r="17" spans="1:18" hidden="1" x14ac:dyDescent="0.25"/>
    <row r="18" spans="1:18" ht="13.5" thickBot="1" x14ac:dyDescent="0.3"/>
    <row r="19" spans="1:18" s="57" customFormat="1" ht="38.1" customHeight="1" thickTop="1" thickBot="1" x14ac:dyDescent="0.3">
      <c r="A19" s="4" t="s">
        <v>21</v>
      </c>
      <c r="B19" s="133" t="s">
        <v>57</v>
      </c>
      <c r="C19" s="118"/>
      <c r="D19" s="118"/>
      <c r="E19" s="118"/>
      <c r="F19" s="118"/>
      <c r="G19" s="119"/>
      <c r="H19" s="59"/>
      <c r="I19" s="59"/>
      <c r="N19" s="58"/>
      <c r="O19" s="58"/>
      <c r="P19" s="58"/>
      <c r="Q19" s="58"/>
      <c r="R19" s="58"/>
    </row>
    <row r="20" spans="1:18" s="57" customFormat="1" ht="38.1" customHeight="1" thickTop="1" thickBot="1" x14ac:dyDescent="0.3">
      <c r="A20" s="4" t="s">
        <v>20</v>
      </c>
      <c r="B20" s="118" t="s">
        <v>99</v>
      </c>
      <c r="C20" s="118"/>
      <c r="D20" s="118"/>
      <c r="E20" s="118"/>
      <c r="F20" s="118"/>
      <c r="G20" s="119"/>
      <c r="H20" s="59"/>
      <c r="I20" s="59"/>
      <c r="N20" s="58"/>
      <c r="O20" s="58"/>
      <c r="P20" s="58"/>
      <c r="Q20" s="58"/>
      <c r="R20" s="58"/>
    </row>
    <row r="21" spans="1:18" s="57" customFormat="1" ht="38.1" customHeight="1" thickTop="1" thickBot="1" x14ac:dyDescent="0.3">
      <c r="A21" s="4" t="s">
        <v>19</v>
      </c>
      <c r="B21" s="118" t="s">
        <v>100</v>
      </c>
      <c r="C21" s="118"/>
      <c r="D21" s="118"/>
      <c r="E21" s="118"/>
      <c r="F21" s="118"/>
      <c r="G21" s="119"/>
      <c r="H21" s="59"/>
      <c r="I21" s="59"/>
      <c r="N21" s="58"/>
      <c r="O21" s="58"/>
      <c r="P21" s="58"/>
      <c r="Q21" s="58"/>
      <c r="R21" s="58"/>
    </row>
    <row r="22" spans="1:18" s="57" customFormat="1" ht="38.1" customHeight="1" thickTop="1" thickBot="1" x14ac:dyDescent="0.3">
      <c r="A22" s="4" t="s">
        <v>18</v>
      </c>
      <c r="B22" s="118">
        <v>1</v>
      </c>
      <c r="C22" s="118"/>
      <c r="D22" s="118"/>
      <c r="E22" s="118"/>
      <c r="F22" s="118"/>
      <c r="G22" s="119"/>
      <c r="H22" s="59"/>
      <c r="I22" s="59"/>
      <c r="N22" s="58"/>
      <c r="O22" s="58"/>
      <c r="P22" s="58"/>
      <c r="Q22" s="58"/>
      <c r="R22" s="58"/>
    </row>
    <row r="23" spans="1:18" s="5" customFormat="1" ht="27.6" customHeight="1" thickTop="1" x14ac:dyDescent="0.35">
      <c r="A23" s="4" t="s">
        <v>17</v>
      </c>
      <c r="B23" s="165" t="s">
        <v>101</v>
      </c>
      <c r="C23" s="165"/>
      <c r="D23" s="165"/>
      <c r="E23" s="165"/>
      <c r="F23" s="165"/>
      <c r="G23" s="165"/>
      <c r="H23" s="56"/>
      <c r="I23" s="53"/>
      <c r="N23" s="54"/>
      <c r="O23" s="54"/>
      <c r="P23" s="54"/>
      <c r="Q23" s="54"/>
      <c r="R23" s="54"/>
    </row>
    <row r="24" spans="1:18" s="5" customFormat="1" ht="27.6" customHeight="1" thickBot="1" x14ac:dyDescent="0.4">
      <c r="A24" s="4" t="s">
        <v>16</v>
      </c>
      <c r="B24" s="166"/>
      <c r="C24" s="166"/>
      <c r="D24" s="166"/>
      <c r="E24" s="166"/>
      <c r="F24" s="166"/>
      <c r="G24" s="166"/>
      <c r="H24" s="56"/>
      <c r="I24" s="55"/>
      <c r="N24" s="54"/>
      <c r="O24" s="54"/>
      <c r="P24" s="54"/>
      <c r="Q24" s="54"/>
      <c r="R24" s="54"/>
    </row>
    <row r="25" spans="1:18" s="5" customFormat="1" ht="20.100000000000001" customHeight="1" thickTop="1" x14ac:dyDescent="0.25">
      <c r="A25" s="40"/>
      <c r="B25" s="40"/>
      <c r="C25" s="40"/>
      <c r="D25" s="40"/>
      <c r="E25" s="40"/>
      <c r="F25" s="40"/>
      <c r="G25" s="53"/>
      <c r="H25" s="53"/>
      <c r="I25" s="53"/>
      <c r="N25" s="54"/>
      <c r="O25" s="54"/>
      <c r="P25" s="54"/>
      <c r="Q25" s="54"/>
      <c r="R25" s="54"/>
    </row>
    <row r="26" spans="1:18" s="5" customFormat="1" ht="20.100000000000001" customHeight="1" thickBot="1" x14ac:dyDescent="0.3">
      <c r="A26" s="40"/>
      <c r="B26" s="40"/>
      <c r="C26" s="40"/>
      <c r="D26" s="40"/>
      <c r="E26" s="40"/>
      <c r="F26" s="40"/>
      <c r="G26" s="53"/>
      <c r="H26" s="53"/>
      <c r="I26" s="53"/>
    </row>
    <row r="27" spans="1:18" s="5" customFormat="1" ht="20.100000000000001" customHeight="1" thickTop="1" thickBot="1" x14ac:dyDescent="0.3">
      <c r="A27" s="52"/>
      <c r="C27" s="167" t="s">
        <v>15</v>
      </c>
      <c r="D27" s="168"/>
      <c r="E27" s="169"/>
      <c r="F27" s="170"/>
      <c r="G27" s="171"/>
      <c r="H27" s="178" t="s">
        <v>14</v>
      </c>
      <c r="I27" s="179"/>
      <c r="J27" s="179"/>
      <c r="K27" s="180"/>
      <c r="L27" s="163"/>
      <c r="M27" s="164"/>
      <c r="N27" s="164"/>
      <c r="O27" s="51"/>
      <c r="P27" s="50"/>
    </row>
    <row r="28" spans="1:18" s="5" customFormat="1" ht="35.1" customHeight="1" x14ac:dyDescent="0.25">
      <c r="A28" s="42" t="s">
        <v>13</v>
      </c>
      <c r="B28" s="49" t="s">
        <v>12</v>
      </c>
      <c r="C28" s="46" t="s">
        <v>58</v>
      </c>
      <c r="D28" s="45" t="s">
        <v>9</v>
      </c>
      <c r="E28" s="48" t="s">
        <v>10</v>
      </c>
      <c r="F28" s="45" t="s">
        <v>9</v>
      </c>
      <c r="G28" s="47" t="s">
        <v>11</v>
      </c>
      <c r="H28" s="46" t="s">
        <v>58</v>
      </c>
      <c r="I28" s="45" t="s">
        <v>9</v>
      </c>
      <c r="J28" s="46" t="s">
        <v>10</v>
      </c>
      <c r="K28" s="45" t="s">
        <v>9</v>
      </c>
      <c r="L28" s="44" t="s">
        <v>8</v>
      </c>
      <c r="M28" s="43" t="s">
        <v>7</v>
      </c>
      <c r="N28" s="117" t="s">
        <v>31</v>
      </c>
      <c r="O28" s="41" t="s">
        <v>6</v>
      </c>
    </row>
    <row r="29" spans="1:18" s="5" customFormat="1" ht="35.450000000000003" customHeight="1" x14ac:dyDescent="0.25">
      <c r="A29" s="26">
        <v>1</v>
      </c>
      <c r="B29" s="38" t="s">
        <v>101</v>
      </c>
      <c r="C29" s="158">
        <v>52</v>
      </c>
      <c r="D29" s="34"/>
      <c r="E29" s="158"/>
      <c r="F29" s="32"/>
      <c r="G29" s="31" t="s">
        <v>102</v>
      </c>
      <c r="H29" s="158"/>
      <c r="I29" s="141"/>
      <c r="J29" s="134"/>
      <c r="K29" s="28"/>
      <c r="L29" s="135">
        <v>1</v>
      </c>
      <c r="M29" s="136" t="s">
        <v>105</v>
      </c>
      <c r="N29" s="137">
        <v>15</v>
      </c>
      <c r="O29" s="138">
        <f>(52*2)+15</f>
        <v>119</v>
      </c>
    </row>
    <row r="30" spans="1:18" s="5" customFormat="1" ht="35.450000000000003" customHeight="1" x14ac:dyDescent="0.25">
      <c r="A30" s="26">
        <v>2</v>
      </c>
      <c r="B30" s="38" t="s">
        <v>101</v>
      </c>
      <c r="C30" s="33"/>
      <c r="D30" s="34"/>
      <c r="E30" s="158">
        <v>55</v>
      </c>
      <c r="F30" s="32"/>
      <c r="G30" s="31" t="s">
        <v>103</v>
      </c>
      <c r="H30" s="134"/>
      <c r="I30" s="141"/>
      <c r="J30" s="134"/>
      <c r="K30" s="28"/>
      <c r="L30" s="135">
        <v>1</v>
      </c>
      <c r="M30" s="136" t="s">
        <v>104</v>
      </c>
      <c r="N30" s="137">
        <v>15</v>
      </c>
      <c r="O30" s="138">
        <f>55+15</f>
        <v>70</v>
      </c>
    </row>
    <row r="31" spans="1:18" s="5" customFormat="1" ht="35.450000000000003" customHeight="1" x14ac:dyDescent="0.25">
      <c r="A31" s="26">
        <v>3</v>
      </c>
      <c r="B31" s="38"/>
      <c r="C31" s="33"/>
      <c r="D31" s="34"/>
      <c r="E31" s="33"/>
      <c r="F31" s="32"/>
      <c r="G31" s="37"/>
      <c r="H31" s="134"/>
      <c r="I31" s="141"/>
      <c r="J31" s="29"/>
      <c r="K31" s="28"/>
      <c r="L31" s="135"/>
      <c r="M31" s="136"/>
      <c r="N31" s="137"/>
      <c r="O31" s="138"/>
    </row>
    <row r="32" spans="1:18" s="5" customFormat="1" ht="35.450000000000003" customHeight="1" x14ac:dyDescent="0.25">
      <c r="A32" s="26">
        <v>4</v>
      </c>
      <c r="B32" s="38"/>
      <c r="C32" s="33"/>
      <c r="D32" s="34"/>
      <c r="E32" s="33"/>
      <c r="F32" s="32"/>
      <c r="G32" s="37"/>
      <c r="H32" s="134"/>
      <c r="I32" s="141"/>
      <c r="J32" s="29"/>
      <c r="K32" s="28"/>
      <c r="L32" s="135"/>
      <c r="M32" s="136"/>
      <c r="N32" s="137"/>
      <c r="O32" s="138"/>
    </row>
    <row r="33" spans="1:19" s="5" customFormat="1" ht="35.450000000000003" customHeight="1" x14ac:dyDescent="0.25">
      <c r="A33" s="26">
        <v>5</v>
      </c>
      <c r="B33" s="38"/>
      <c r="C33" s="33"/>
      <c r="D33" s="34"/>
      <c r="E33" s="33"/>
      <c r="F33" s="32"/>
      <c r="G33" s="37"/>
      <c r="H33" s="134"/>
      <c r="I33" s="141"/>
      <c r="J33" s="29"/>
      <c r="K33" s="28"/>
      <c r="L33" s="135"/>
      <c r="M33" s="136"/>
      <c r="N33" s="137"/>
      <c r="O33" s="138"/>
    </row>
    <row r="34" spans="1:19" s="5" customFormat="1" ht="35.450000000000003" customHeight="1" x14ac:dyDescent="0.25">
      <c r="A34" s="26">
        <v>6</v>
      </c>
      <c r="B34" s="38"/>
      <c r="C34" s="33"/>
      <c r="D34" s="34"/>
      <c r="E34" s="33"/>
      <c r="F34" s="32"/>
      <c r="G34" s="37"/>
      <c r="H34" s="134"/>
      <c r="I34" s="141"/>
      <c r="J34" s="29"/>
      <c r="K34" s="28"/>
      <c r="L34" s="135"/>
      <c r="M34" s="136"/>
      <c r="N34" s="137"/>
      <c r="O34" s="138"/>
    </row>
    <row r="35" spans="1:19" s="5" customFormat="1" ht="35.450000000000003" customHeight="1" x14ac:dyDescent="0.25">
      <c r="A35" s="26">
        <v>7</v>
      </c>
      <c r="B35" s="38"/>
      <c r="C35" s="33"/>
      <c r="D35" s="34"/>
      <c r="E35" s="33"/>
      <c r="F35" s="32"/>
      <c r="G35" s="37"/>
      <c r="H35" s="134"/>
      <c r="I35" s="141"/>
      <c r="J35" s="29"/>
      <c r="K35" s="28"/>
      <c r="L35" s="135"/>
      <c r="M35" s="136"/>
      <c r="N35" s="137"/>
      <c r="O35" s="138"/>
    </row>
    <row r="36" spans="1:19" s="5" customFormat="1" ht="35.450000000000003" customHeight="1" x14ac:dyDescent="0.25">
      <c r="A36" s="26">
        <v>8</v>
      </c>
      <c r="B36" s="38"/>
      <c r="C36" s="33"/>
      <c r="D36" s="34"/>
      <c r="E36" s="33"/>
      <c r="F36" s="32"/>
      <c r="G36" s="37"/>
      <c r="H36" s="134"/>
      <c r="I36" s="141"/>
      <c r="J36" s="29"/>
      <c r="K36" s="28"/>
      <c r="L36" s="135"/>
      <c r="M36" s="136"/>
      <c r="N36" s="137"/>
      <c r="O36" s="138"/>
    </row>
    <row r="37" spans="1:19" s="5" customFormat="1" ht="35.450000000000003" customHeight="1" x14ac:dyDescent="0.25">
      <c r="A37" s="26">
        <v>9</v>
      </c>
      <c r="B37" s="38"/>
      <c r="C37" s="33"/>
      <c r="D37" s="34"/>
      <c r="E37" s="33"/>
      <c r="F37" s="32"/>
      <c r="G37" s="37"/>
      <c r="H37" s="134"/>
      <c r="I37" s="30"/>
      <c r="J37" s="29"/>
      <c r="K37" s="28"/>
      <c r="L37" s="135"/>
      <c r="M37" s="136"/>
      <c r="N37" s="137"/>
      <c r="O37" s="138"/>
    </row>
    <row r="38" spans="1:19" s="5" customFormat="1" ht="35.450000000000003" customHeight="1" x14ac:dyDescent="0.25">
      <c r="A38" s="26">
        <v>10</v>
      </c>
      <c r="B38" s="36"/>
      <c r="C38" s="33"/>
      <c r="D38" s="34"/>
      <c r="E38" s="29"/>
      <c r="F38" s="28"/>
      <c r="G38" s="31"/>
      <c r="H38" s="29"/>
      <c r="I38" s="30"/>
      <c r="J38" s="29"/>
      <c r="K38" s="28"/>
      <c r="L38" s="27"/>
      <c r="M38" s="139"/>
      <c r="N38" s="140"/>
      <c r="O38" s="73"/>
    </row>
    <row r="39" spans="1:19" s="5" customFormat="1" ht="35.450000000000003" customHeight="1" x14ac:dyDescent="0.25">
      <c r="A39" s="26">
        <v>11</v>
      </c>
      <c r="B39" s="25"/>
      <c r="C39" s="33"/>
      <c r="D39" s="34"/>
      <c r="E39" s="29"/>
      <c r="F39" s="28"/>
      <c r="G39" s="31"/>
      <c r="H39" s="29"/>
      <c r="I39" s="30"/>
      <c r="J39" s="29"/>
      <c r="K39" s="28"/>
      <c r="L39" s="27"/>
      <c r="M39" s="139"/>
      <c r="N39" s="73"/>
      <c r="O39" s="73"/>
    </row>
    <row r="40" spans="1:19" s="5" customFormat="1" ht="35.450000000000003" customHeight="1" x14ac:dyDescent="0.25">
      <c r="A40" s="26">
        <v>12</v>
      </c>
      <c r="B40" s="25"/>
      <c r="C40" s="33"/>
      <c r="D40" s="34"/>
      <c r="E40" s="29"/>
      <c r="F40" s="28"/>
      <c r="G40" s="31"/>
      <c r="H40" s="29"/>
      <c r="I40" s="30"/>
      <c r="J40" s="29"/>
      <c r="K40" s="28"/>
      <c r="L40" s="27"/>
      <c r="M40" s="139"/>
      <c r="N40" s="73"/>
      <c r="O40" s="73"/>
    </row>
    <row r="41" spans="1:19" s="5" customFormat="1" ht="35.450000000000003" customHeight="1" x14ac:dyDescent="0.25">
      <c r="A41" s="26">
        <v>13</v>
      </c>
      <c r="B41" s="25"/>
      <c r="C41" s="33"/>
      <c r="D41" s="34"/>
      <c r="E41" s="29"/>
      <c r="F41" s="28"/>
      <c r="G41" s="31"/>
      <c r="H41" s="29"/>
      <c r="I41" s="30"/>
      <c r="J41" s="29"/>
      <c r="K41" s="28"/>
      <c r="L41" s="27"/>
      <c r="M41" s="139"/>
      <c r="N41" s="73"/>
      <c r="O41" s="73"/>
    </row>
    <row r="42" spans="1:19" s="5" customFormat="1" ht="35.450000000000003" customHeight="1" x14ac:dyDescent="0.25">
      <c r="A42" s="26">
        <v>14</v>
      </c>
      <c r="B42" s="25"/>
      <c r="C42" s="33"/>
      <c r="D42" s="34"/>
      <c r="E42" s="29"/>
      <c r="F42" s="28"/>
      <c r="G42" s="31"/>
      <c r="H42" s="29"/>
      <c r="I42" s="30"/>
      <c r="J42" s="29"/>
      <c r="K42" s="28"/>
      <c r="L42" s="27"/>
      <c r="M42" s="139"/>
      <c r="N42" s="73"/>
      <c r="O42" s="73"/>
    </row>
    <row r="43" spans="1:19" s="5" customFormat="1" ht="35.450000000000003" customHeight="1" thickBot="1" x14ac:dyDescent="0.3">
      <c r="A43" s="26">
        <v>15</v>
      </c>
      <c r="B43" s="25"/>
      <c r="C43" s="23"/>
      <c r="D43" s="24"/>
      <c r="E43" s="20"/>
      <c r="F43" s="19"/>
      <c r="G43" s="22"/>
      <c r="H43" s="20"/>
      <c r="I43" s="21"/>
      <c r="J43" s="20"/>
      <c r="K43" s="19"/>
      <c r="L43" s="18"/>
      <c r="M43" s="139"/>
      <c r="N43" s="73"/>
      <c r="O43" s="138">
        <f>SUM(O29:O42)</f>
        <v>189</v>
      </c>
    </row>
    <row r="44" spans="1:19" s="5" customFormat="1" ht="15" x14ac:dyDescent="0.25">
      <c r="A44" s="14"/>
      <c r="B44" s="14"/>
      <c r="C44" s="14"/>
      <c r="D44" s="14"/>
      <c r="E44" s="14"/>
      <c r="F44" s="14"/>
      <c r="G44" s="6"/>
      <c r="H44" s="6"/>
      <c r="I44" s="6"/>
      <c r="J44" s="7"/>
      <c r="K44" s="7"/>
      <c r="L44" s="16"/>
      <c r="M44" s="16"/>
      <c r="N44" s="14"/>
      <c r="O44" s="14"/>
      <c r="P44" s="14"/>
      <c r="Q44" s="16"/>
      <c r="R44" s="14"/>
      <c r="S44" s="14"/>
    </row>
    <row r="45" spans="1:19" s="5" customFormat="1" ht="20.25" customHeight="1" x14ac:dyDescent="0.25">
      <c r="A45" s="15"/>
      <c r="B45" s="14"/>
      <c r="C45" s="14"/>
      <c r="D45" s="14"/>
      <c r="E45" s="14"/>
      <c r="F45" s="14"/>
      <c r="G45" s="7"/>
      <c r="H45" s="7"/>
      <c r="I45" s="7"/>
      <c r="J45" s="172" t="s">
        <v>106</v>
      </c>
      <c r="K45" s="172"/>
      <c r="L45" s="172"/>
      <c r="M45" s="172"/>
      <c r="N45" s="172"/>
      <c r="O45" s="172"/>
      <c r="P45" s="172"/>
      <c r="Q45" s="172"/>
      <c r="R45" s="172"/>
      <c r="S45" s="172"/>
    </row>
    <row r="46" spans="1:19" s="5" customFormat="1" ht="20.100000000000001" customHeight="1" thickBot="1" x14ac:dyDescent="0.3">
      <c r="A46" s="173" t="s">
        <v>5</v>
      </c>
      <c r="B46" s="174"/>
      <c r="C46" s="174"/>
      <c r="D46" s="174"/>
      <c r="E46" s="174"/>
      <c r="F46" s="174"/>
      <c r="G46" s="174"/>
      <c r="H46" s="13"/>
      <c r="I46" s="7"/>
      <c r="J46" s="172"/>
      <c r="K46" s="172"/>
      <c r="L46" s="172"/>
      <c r="M46" s="172"/>
      <c r="N46" s="172"/>
      <c r="O46" s="172"/>
      <c r="P46" s="172"/>
      <c r="Q46" s="172"/>
      <c r="R46" s="172"/>
      <c r="S46" s="172"/>
    </row>
    <row r="47" spans="1:19" s="5" customFormat="1" ht="33" customHeight="1" thickTop="1" thickBot="1" x14ac:dyDescent="0.3">
      <c r="A47" s="12" t="s">
        <v>4</v>
      </c>
      <c r="B47" s="11"/>
      <c r="C47" s="175">
        <v>65</v>
      </c>
      <c r="D47" s="176"/>
      <c r="E47" s="176"/>
      <c r="F47" s="176"/>
      <c r="G47" s="177"/>
      <c r="H47" s="8"/>
      <c r="I47" s="7"/>
      <c r="J47" s="172"/>
      <c r="K47" s="172"/>
      <c r="L47" s="172"/>
      <c r="M47" s="172"/>
      <c r="N47" s="172"/>
      <c r="O47" s="172"/>
      <c r="P47" s="172"/>
      <c r="Q47" s="172"/>
      <c r="R47" s="172"/>
      <c r="S47" s="172"/>
    </row>
    <row r="48" spans="1:19" s="5" customFormat="1" ht="33" customHeight="1" thickTop="1" thickBot="1" x14ac:dyDescent="0.3">
      <c r="A48" s="12" t="s">
        <v>3</v>
      </c>
      <c r="B48" s="11"/>
      <c r="C48" s="175">
        <v>52</v>
      </c>
      <c r="D48" s="176"/>
      <c r="E48" s="176"/>
      <c r="F48" s="176"/>
      <c r="G48" s="177"/>
      <c r="H48" s="8"/>
      <c r="I48" s="7"/>
      <c r="J48" s="172"/>
      <c r="K48" s="172"/>
      <c r="L48" s="172"/>
      <c r="M48" s="172"/>
      <c r="N48" s="172"/>
      <c r="O48" s="172"/>
      <c r="P48" s="172"/>
      <c r="Q48" s="172"/>
      <c r="R48" s="172"/>
      <c r="S48" s="172"/>
    </row>
    <row r="49" spans="1:19" s="5" customFormat="1" ht="33" customHeight="1" thickTop="1" thickBot="1" x14ac:dyDescent="0.3">
      <c r="A49" s="12" t="s">
        <v>118</v>
      </c>
      <c r="B49" s="11"/>
      <c r="C49" s="175">
        <v>305</v>
      </c>
      <c r="D49" s="176"/>
      <c r="E49" s="176"/>
      <c r="F49" s="176"/>
      <c r="G49" s="177"/>
      <c r="H49" s="142" t="s">
        <v>54</v>
      </c>
      <c r="I49" s="132">
        <v>410</v>
      </c>
      <c r="J49" s="172"/>
      <c r="K49" s="172"/>
      <c r="L49" s="172"/>
      <c r="M49" s="172"/>
      <c r="N49" s="172"/>
      <c r="O49" s="172"/>
      <c r="P49" s="172"/>
      <c r="Q49" s="172"/>
      <c r="R49" s="172"/>
      <c r="S49" s="172"/>
    </row>
    <row r="50" spans="1:19" s="5" customFormat="1" ht="33" customHeight="1" thickTop="1" thickBot="1" x14ac:dyDescent="0.3">
      <c r="A50" s="12" t="s">
        <v>2</v>
      </c>
      <c r="B50" s="11"/>
      <c r="C50" s="175">
        <v>55</v>
      </c>
      <c r="D50" s="176"/>
      <c r="E50" s="176"/>
      <c r="F50" s="176"/>
      <c r="G50" s="177"/>
      <c r="H50" s="8"/>
      <c r="I50" s="7"/>
      <c r="J50" s="172"/>
      <c r="K50" s="172"/>
      <c r="L50" s="172"/>
      <c r="M50" s="172"/>
      <c r="N50" s="172"/>
      <c r="O50" s="172"/>
      <c r="P50" s="172"/>
      <c r="Q50" s="172"/>
      <c r="R50" s="172"/>
      <c r="S50" s="172"/>
    </row>
    <row r="51" spans="1:19" s="5" customFormat="1" ht="33" customHeight="1" thickTop="1" thickBot="1" x14ac:dyDescent="0.3">
      <c r="A51" s="12" t="s">
        <v>1</v>
      </c>
      <c r="B51" s="11"/>
      <c r="C51" s="175">
        <v>200</v>
      </c>
      <c r="D51" s="176"/>
      <c r="E51" s="176"/>
      <c r="F51" s="176"/>
      <c r="G51" s="177"/>
      <c r="H51" s="142" t="s">
        <v>54</v>
      </c>
      <c r="I51" s="132">
        <v>265</v>
      </c>
      <c r="J51" s="172"/>
      <c r="K51" s="172"/>
      <c r="L51" s="172"/>
      <c r="M51" s="172"/>
      <c r="N51" s="172"/>
      <c r="O51" s="172"/>
      <c r="P51" s="172"/>
      <c r="Q51" s="172"/>
      <c r="R51" s="172"/>
      <c r="S51" s="172"/>
    </row>
    <row r="52" spans="1:19" s="5" customFormat="1" ht="33" customHeight="1" thickTop="1" thickBot="1" x14ac:dyDescent="0.4">
      <c r="A52" s="10" t="s">
        <v>32</v>
      </c>
      <c r="B52" s="144"/>
      <c r="C52" s="145" t="s">
        <v>60</v>
      </c>
      <c r="D52" s="146"/>
      <c r="E52" s="146"/>
      <c r="F52" s="146"/>
      <c r="G52" s="146"/>
      <c r="H52" s="143"/>
      <c r="I52" s="7"/>
      <c r="J52" s="172"/>
      <c r="K52" s="172"/>
      <c r="L52" s="172"/>
      <c r="M52" s="172"/>
      <c r="N52" s="172"/>
      <c r="O52" s="172"/>
      <c r="P52" s="172"/>
      <c r="Q52" s="172"/>
      <c r="R52" s="172"/>
      <c r="S52" s="172"/>
    </row>
    <row r="53" spans="1:19" s="5" customFormat="1" ht="33" customHeight="1" thickTop="1" thickBot="1" x14ac:dyDescent="0.3">
      <c r="A53" s="10" t="s">
        <v>32</v>
      </c>
      <c r="B53" s="9"/>
      <c r="C53" s="145" t="s">
        <v>61</v>
      </c>
      <c r="D53" s="146"/>
      <c r="E53" s="146"/>
      <c r="F53" s="146"/>
      <c r="G53" s="146"/>
      <c r="H53" s="143"/>
      <c r="I53" s="7"/>
      <c r="J53" s="172"/>
      <c r="K53" s="172"/>
      <c r="L53" s="172"/>
      <c r="M53" s="172"/>
      <c r="N53" s="172"/>
      <c r="O53" s="172"/>
      <c r="P53" s="172"/>
      <c r="Q53" s="172"/>
      <c r="R53" s="172"/>
      <c r="S53" s="172"/>
    </row>
    <row r="54" spans="1:19" s="5" customFormat="1" ht="33" customHeight="1" x14ac:dyDescent="0.25">
      <c r="I54" s="7"/>
      <c r="J54" s="172"/>
      <c r="K54" s="172"/>
      <c r="L54" s="172"/>
      <c r="M54" s="172"/>
      <c r="N54" s="172"/>
      <c r="O54" s="172"/>
      <c r="P54" s="172"/>
      <c r="Q54" s="172"/>
      <c r="R54" s="172"/>
      <c r="S54" s="172"/>
    </row>
    <row r="55" spans="1:19" ht="20.45" customHeight="1" thickBot="1" x14ac:dyDescent="0.3"/>
    <row r="56" spans="1:19" ht="42" customHeight="1" x14ac:dyDescent="0.25">
      <c r="A56" s="42" t="s">
        <v>13</v>
      </c>
      <c r="B56" s="49" t="s">
        <v>12</v>
      </c>
      <c r="C56" s="46" t="s">
        <v>58</v>
      </c>
      <c r="D56" s="45" t="s">
        <v>9</v>
      </c>
      <c r="E56" s="48" t="s">
        <v>10</v>
      </c>
      <c r="F56" s="45" t="s">
        <v>9</v>
      </c>
      <c r="G56" s="47" t="s">
        <v>11</v>
      </c>
      <c r="H56" s="46" t="s">
        <v>58</v>
      </c>
      <c r="I56" s="45" t="s">
        <v>9</v>
      </c>
      <c r="J56" s="46" t="s">
        <v>10</v>
      </c>
      <c r="K56" s="45" t="s">
        <v>9</v>
      </c>
      <c r="L56" s="44" t="s">
        <v>8</v>
      </c>
      <c r="M56" s="43" t="s">
        <v>7</v>
      </c>
      <c r="N56" s="42" t="s">
        <v>31</v>
      </c>
      <c r="O56" s="41" t="s">
        <v>6</v>
      </c>
    </row>
    <row r="57" spans="1:19" ht="57" customHeight="1" x14ac:dyDescent="0.25">
      <c r="A57" s="42"/>
      <c r="B57" s="49" t="s">
        <v>24</v>
      </c>
      <c r="C57" s="120" t="s">
        <v>25</v>
      </c>
      <c r="D57" s="124" t="s">
        <v>25</v>
      </c>
      <c r="E57" s="120" t="s">
        <v>25</v>
      </c>
      <c r="F57" s="120" t="s">
        <v>25</v>
      </c>
      <c r="G57" s="47" t="s">
        <v>26</v>
      </c>
      <c r="H57" s="120" t="s">
        <v>25</v>
      </c>
      <c r="I57" s="120" t="s">
        <v>25</v>
      </c>
      <c r="J57" s="120" t="s">
        <v>25</v>
      </c>
      <c r="K57" s="120" t="s">
        <v>25</v>
      </c>
      <c r="L57" s="121" t="s">
        <v>27</v>
      </c>
      <c r="M57" s="122" t="s">
        <v>28</v>
      </c>
      <c r="N57" s="42" t="s">
        <v>29</v>
      </c>
      <c r="O57" s="123" t="s">
        <v>30</v>
      </c>
    </row>
    <row r="58" spans="1:19" ht="29.1" customHeight="1" x14ac:dyDescent="0.25">
      <c r="A58" s="26">
        <v>1</v>
      </c>
      <c r="B58" s="38" t="s">
        <v>62</v>
      </c>
      <c r="C58" s="33">
        <v>65</v>
      </c>
      <c r="D58" s="125">
        <v>0</v>
      </c>
      <c r="E58" s="33"/>
      <c r="F58" s="32"/>
      <c r="G58" s="37" t="s">
        <v>23</v>
      </c>
      <c r="H58" s="29"/>
      <c r="I58" s="30"/>
      <c r="J58" s="29"/>
      <c r="K58" s="28"/>
      <c r="L58" s="27"/>
      <c r="M58" s="110">
        <v>65</v>
      </c>
      <c r="N58" s="131">
        <v>15</v>
      </c>
      <c r="O58" s="39">
        <f>65+15</f>
        <v>80</v>
      </c>
    </row>
    <row r="59" spans="1:19" ht="29.1" customHeight="1" x14ac:dyDescent="0.25">
      <c r="A59" s="26">
        <v>2</v>
      </c>
      <c r="B59" s="38" t="s">
        <v>63</v>
      </c>
      <c r="C59" s="33">
        <v>52</v>
      </c>
      <c r="D59" s="34">
        <v>0</v>
      </c>
      <c r="E59" s="33"/>
      <c r="F59" s="32"/>
      <c r="G59" s="37" t="s">
        <v>119</v>
      </c>
      <c r="H59" s="29"/>
      <c r="I59" s="30"/>
      <c r="J59" s="29"/>
      <c r="K59" s="28"/>
      <c r="L59" s="27"/>
      <c r="M59" s="110" t="s">
        <v>98</v>
      </c>
      <c r="N59" s="131">
        <v>15</v>
      </c>
      <c r="O59" s="39">
        <f>((52)*3)+15</f>
        <v>171</v>
      </c>
    </row>
    <row r="60" spans="1:19" ht="55.5" customHeight="1" x14ac:dyDescent="0.25">
      <c r="A60" s="26">
        <v>3</v>
      </c>
      <c r="B60" s="38" t="s">
        <v>64</v>
      </c>
      <c r="C60" s="33">
        <v>52</v>
      </c>
      <c r="D60" s="34">
        <f>(52/2)</f>
        <v>26</v>
      </c>
      <c r="E60" s="33"/>
      <c r="F60" s="32"/>
      <c r="G60" s="37" t="s">
        <v>119</v>
      </c>
      <c r="H60" s="29"/>
      <c r="I60" s="30"/>
      <c r="J60" s="29"/>
      <c r="K60" s="28"/>
      <c r="L60" s="27"/>
      <c r="M60" s="114" t="s">
        <v>92</v>
      </c>
      <c r="N60" s="131">
        <v>15</v>
      </c>
      <c r="O60" s="39">
        <f>((52+26)*3)+15</f>
        <v>249</v>
      </c>
    </row>
    <row r="61" spans="1:19" ht="55.5" customHeight="1" x14ac:dyDescent="0.25">
      <c r="A61" s="26">
        <v>4</v>
      </c>
      <c r="B61" s="38" t="s">
        <v>88</v>
      </c>
      <c r="C61" s="33">
        <v>52</v>
      </c>
      <c r="D61" s="34">
        <v>0</v>
      </c>
      <c r="E61" s="33"/>
      <c r="F61" s="32"/>
      <c r="G61" s="37" t="s">
        <v>119</v>
      </c>
      <c r="H61" s="29"/>
      <c r="I61" s="30"/>
      <c r="J61" s="29"/>
      <c r="K61" s="28"/>
      <c r="L61" s="27"/>
      <c r="M61" s="110" t="s">
        <v>93</v>
      </c>
      <c r="N61" s="131">
        <v>15</v>
      </c>
      <c r="O61" s="39">
        <f>((52)*3)+15</f>
        <v>171</v>
      </c>
    </row>
    <row r="62" spans="1:19" ht="54" customHeight="1" x14ac:dyDescent="0.25">
      <c r="A62" s="26">
        <v>5</v>
      </c>
      <c r="B62" s="38" t="s">
        <v>65</v>
      </c>
      <c r="C62" s="33">
        <v>52</v>
      </c>
      <c r="D62" s="34">
        <f>(52/3)</f>
        <v>17.333333333333332</v>
      </c>
      <c r="E62" s="33"/>
      <c r="F62" s="32"/>
      <c r="G62" s="37" t="s">
        <v>119</v>
      </c>
      <c r="H62" s="29"/>
      <c r="I62" s="30"/>
      <c r="J62" s="29"/>
      <c r="K62" s="28"/>
      <c r="L62" s="27"/>
      <c r="M62" s="114" t="s">
        <v>94</v>
      </c>
      <c r="N62" s="131">
        <v>15</v>
      </c>
      <c r="O62" s="39">
        <f>((52+17.3)*3)+15</f>
        <v>222.89999999999998</v>
      </c>
    </row>
    <row r="63" spans="1:19" ht="54" customHeight="1" x14ac:dyDescent="0.25">
      <c r="A63" s="26">
        <v>6</v>
      </c>
      <c r="B63" s="38" t="s">
        <v>90</v>
      </c>
      <c r="C63" s="33">
        <v>52</v>
      </c>
      <c r="D63" s="34">
        <v>0</v>
      </c>
      <c r="E63" s="33"/>
      <c r="F63" s="32"/>
      <c r="G63" s="37" t="s">
        <v>119</v>
      </c>
      <c r="H63" s="29"/>
      <c r="I63" s="30"/>
      <c r="J63" s="29"/>
      <c r="K63" s="28"/>
      <c r="L63" s="27"/>
      <c r="M63" s="110" t="s">
        <v>93</v>
      </c>
      <c r="N63" s="131">
        <v>15</v>
      </c>
      <c r="O63" s="39">
        <f>((52)*3)+15</f>
        <v>171</v>
      </c>
    </row>
    <row r="64" spans="1:19" ht="34.5" customHeight="1" x14ac:dyDescent="0.25">
      <c r="A64" s="26">
        <v>7</v>
      </c>
      <c r="B64" s="38" t="s">
        <v>2</v>
      </c>
      <c r="C64" s="33">
        <v>55</v>
      </c>
      <c r="D64" s="34">
        <v>0</v>
      </c>
      <c r="E64" s="33"/>
      <c r="F64" s="32"/>
      <c r="G64" s="37" t="s">
        <v>23</v>
      </c>
      <c r="H64" s="29"/>
      <c r="I64" s="30"/>
      <c r="J64" s="29"/>
      <c r="K64" s="28"/>
      <c r="L64" s="27"/>
      <c r="M64" s="110">
        <v>55</v>
      </c>
      <c r="N64" s="131">
        <v>15</v>
      </c>
      <c r="O64" s="39">
        <v>70</v>
      </c>
    </row>
    <row r="65" spans="1:15" ht="57" customHeight="1" x14ac:dyDescent="0.25">
      <c r="A65" s="96">
        <v>8</v>
      </c>
      <c r="B65" s="38" t="s">
        <v>86</v>
      </c>
      <c r="C65" s="33">
        <v>45</v>
      </c>
      <c r="D65" s="34">
        <f>45/2</f>
        <v>22.5</v>
      </c>
      <c r="E65" s="33"/>
      <c r="F65" s="32"/>
      <c r="G65" s="37" t="s">
        <v>119</v>
      </c>
      <c r="H65" s="29"/>
      <c r="I65" s="30"/>
      <c r="J65" s="29"/>
      <c r="K65" s="28"/>
      <c r="L65" s="27"/>
      <c r="M65" s="114" t="s">
        <v>95</v>
      </c>
      <c r="N65" s="131">
        <v>15</v>
      </c>
      <c r="O65" s="39">
        <f>((45+22.5)*3)+15</f>
        <v>217.5</v>
      </c>
    </row>
    <row r="66" spans="1:15" ht="57" customHeight="1" x14ac:dyDescent="0.25">
      <c r="A66" s="26">
        <v>9</v>
      </c>
      <c r="B66" s="38" t="s">
        <v>89</v>
      </c>
      <c r="C66" s="33">
        <v>45</v>
      </c>
      <c r="D66" s="98">
        <v>0</v>
      </c>
      <c r="E66" s="97"/>
      <c r="F66" s="99"/>
      <c r="G66" s="37" t="s">
        <v>119</v>
      </c>
      <c r="H66" s="100"/>
      <c r="I66" s="101"/>
      <c r="J66" s="100"/>
      <c r="K66" s="102"/>
      <c r="L66" s="103"/>
      <c r="M66" s="110" t="s">
        <v>96</v>
      </c>
      <c r="N66" s="131">
        <v>15</v>
      </c>
      <c r="O66" s="39">
        <f>((45)*3)+15</f>
        <v>150</v>
      </c>
    </row>
    <row r="67" spans="1:15" ht="58.5" customHeight="1" x14ac:dyDescent="0.25">
      <c r="A67" s="148">
        <v>10</v>
      </c>
      <c r="B67" s="38" t="s">
        <v>87</v>
      </c>
      <c r="C67" s="97">
        <v>45</v>
      </c>
      <c r="D67" s="34">
        <f>(45/3)</f>
        <v>15</v>
      </c>
      <c r="E67" s="97"/>
      <c r="F67" s="99"/>
      <c r="G67" s="37" t="s">
        <v>119</v>
      </c>
      <c r="H67" s="100"/>
      <c r="I67" s="101"/>
      <c r="J67" s="100"/>
      <c r="K67" s="102"/>
      <c r="L67" s="103"/>
      <c r="M67" s="114" t="s">
        <v>97</v>
      </c>
      <c r="N67" s="131">
        <v>15</v>
      </c>
      <c r="O67" s="39">
        <f>((45+15)*3)+15</f>
        <v>195</v>
      </c>
    </row>
    <row r="68" spans="1:15" ht="57" customHeight="1" thickBot="1" x14ac:dyDescent="0.3">
      <c r="A68" s="26">
        <v>11</v>
      </c>
      <c r="B68" s="149" t="s">
        <v>91</v>
      </c>
      <c r="C68" s="150">
        <v>45</v>
      </c>
      <c r="D68" s="91">
        <v>0</v>
      </c>
      <c r="E68" s="91"/>
      <c r="F68" s="91"/>
      <c r="G68" s="160" t="s">
        <v>119</v>
      </c>
      <c r="H68" s="93"/>
      <c r="I68" s="93"/>
      <c r="J68" s="75"/>
      <c r="K68" s="75"/>
      <c r="L68" s="76"/>
      <c r="M68" s="110" t="s">
        <v>96</v>
      </c>
      <c r="N68" s="131">
        <v>15</v>
      </c>
      <c r="O68" s="39">
        <f>((52)*3)+15</f>
        <v>171</v>
      </c>
    </row>
    <row r="69" spans="1:15" ht="29.1" customHeight="1" thickTop="1" x14ac:dyDescent="0.25">
      <c r="A69" s="109"/>
      <c r="B69" s="78" t="s">
        <v>75</v>
      </c>
      <c r="C69" s="79"/>
      <c r="D69" s="79"/>
      <c r="E69" s="79"/>
      <c r="F69" s="79"/>
      <c r="G69" s="80"/>
      <c r="H69" s="81">
        <v>52</v>
      </c>
      <c r="I69" s="81">
        <f>52/2</f>
        <v>26</v>
      </c>
      <c r="J69" s="87"/>
      <c r="K69" s="87"/>
      <c r="L69" s="88"/>
      <c r="M69" s="112"/>
      <c r="N69" s="113"/>
      <c r="O69" s="89"/>
    </row>
    <row r="70" spans="1:15" ht="29.1" customHeight="1" x14ac:dyDescent="0.25">
      <c r="A70" s="104"/>
      <c r="B70" s="105" t="s">
        <v>76</v>
      </c>
      <c r="C70" s="106"/>
      <c r="D70" s="106"/>
      <c r="E70" s="106"/>
      <c r="F70" s="106"/>
      <c r="G70" s="107"/>
      <c r="H70" s="108">
        <v>52</v>
      </c>
      <c r="I70" s="75">
        <v>0</v>
      </c>
      <c r="J70" s="75"/>
      <c r="K70" s="75"/>
      <c r="L70" s="76"/>
      <c r="M70" s="114"/>
      <c r="N70" s="111"/>
      <c r="O70" s="39"/>
    </row>
    <row r="71" spans="1:15" ht="29.1" customHeight="1" x14ac:dyDescent="0.25">
      <c r="A71" s="147"/>
      <c r="B71" s="72" t="s">
        <v>77</v>
      </c>
      <c r="C71" s="73"/>
      <c r="D71" s="73"/>
      <c r="E71" s="73"/>
      <c r="F71" s="73"/>
      <c r="G71" s="74"/>
      <c r="H71" s="136">
        <v>52</v>
      </c>
      <c r="I71" s="136">
        <f>52/3</f>
        <v>17.333333333333332</v>
      </c>
      <c r="J71" s="75"/>
      <c r="K71" s="75"/>
      <c r="L71" s="76"/>
      <c r="M71" s="114"/>
      <c r="N71" s="111"/>
      <c r="O71" s="39"/>
    </row>
    <row r="72" spans="1:15" ht="29.1" customHeight="1" x14ac:dyDescent="0.25">
      <c r="A72" s="104"/>
      <c r="B72" s="72" t="s">
        <v>78</v>
      </c>
      <c r="C72" s="73"/>
      <c r="D72" s="73"/>
      <c r="E72" s="73"/>
      <c r="F72" s="73"/>
      <c r="G72" s="63"/>
      <c r="H72" s="75">
        <v>52</v>
      </c>
      <c r="I72" s="75">
        <v>0</v>
      </c>
      <c r="J72" s="75"/>
      <c r="K72" s="75"/>
      <c r="L72" s="76"/>
      <c r="M72" s="114"/>
      <c r="N72" s="111"/>
      <c r="O72" s="39"/>
    </row>
    <row r="73" spans="1:15" ht="29.1" customHeight="1" x14ac:dyDescent="0.25">
      <c r="A73" s="104"/>
      <c r="B73" s="78" t="s">
        <v>79</v>
      </c>
      <c r="C73" s="79"/>
      <c r="D73" s="79"/>
      <c r="E73" s="79"/>
      <c r="F73" s="79"/>
      <c r="G73" s="80"/>
      <c r="H73" s="81">
        <v>305</v>
      </c>
      <c r="I73" s="75">
        <f>(305+305)/4</f>
        <v>152.5</v>
      </c>
      <c r="J73" s="75"/>
      <c r="K73" s="75"/>
      <c r="L73" s="76"/>
      <c r="M73" s="114"/>
      <c r="N73" s="111"/>
      <c r="O73" s="39"/>
    </row>
    <row r="74" spans="1:15" ht="29.1" customHeight="1" x14ac:dyDescent="0.25">
      <c r="A74" s="104"/>
      <c r="B74" s="72" t="s">
        <v>80</v>
      </c>
      <c r="C74" s="73"/>
      <c r="D74" s="73"/>
      <c r="E74" s="73"/>
      <c r="F74" s="73"/>
      <c r="G74" s="74"/>
      <c r="H74" s="75">
        <v>305</v>
      </c>
      <c r="I74" s="75">
        <f>305/5</f>
        <v>61</v>
      </c>
      <c r="J74" s="75"/>
      <c r="K74" s="75"/>
      <c r="L74" s="76"/>
      <c r="M74" s="114"/>
      <c r="N74" s="111"/>
      <c r="O74" s="39"/>
    </row>
    <row r="75" spans="1:15" ht="29.1" customHeight="1" x14ac:dyDescent="0.25">
      <c r="A75" s="104"/>
      <c r="B75" s="72" t="s">
        <v>81</v>
      </c>
      <c r="C75" s="73"/>
      <c r="D75" s="73"/>
      <c r="E75" s="73"/>
      <c r="F75" s="73"/>
      <c r="G75" s="74"/>
      <c r="H75" s="75">
        <v>305</v>
      </c>
      <c r="I75" s="75">
        <v>0</v>
      </c>
      <c r="J75" s="75"/>
      <c r="K75" s="75"/>
      <c r="L75" s="76"/>
      <c r="M75" s="114"/>
      <c r="N75" s="111"/>
      <c r="O75" s="39"/>
    </row>
    <row r="76" spans="1:15" ht="29.1" customHeight="1" x14ac:dyDescent="0.25">
      <c r="A76" s="71"/>
      <c r="B76" s="72" t="s">
        <v>82</v>
      </c>
      <c r="C76" s="73"/>
      <c r="D76" s="73"/>
      <c r="E76" s="73"/>
      <c r="F76" s="73"/>
      <c r="G76" s="74"/>
      <c r="H76" s="75">
        <v>305</v>
      </c>
      <c r="I76" s="75">
        <f>(305+305+305)/6</f>
        <v>152.5</v>
      </c>
      <c r="J76" s="81"/>
      <c r="K76" s="81"/>
      <c r="L76" s="82"/>
      <c r="M76" s="151"/>
      <c r="N76" s="155"/>
      <c r="O76" s="152"/>
    </row>
    <row r="77" spans="1:15" ht="29.1" customHeight="1" x14ac:dyDescent="0.25">
      <c r="A77" s="71"/>
      <c r="B77" s="72" t="s">
        <v>83</v>
      </c>
      <c r="C77" s="73"/>
      <c r="D77" s="73"/>
      <c r="E77" s="73"/>
      <c r="F77" s="73"/>
      <c r="G77" s="74"/>
      <c r="H77" s="75">
        <v>305</v>
      </c>
      <c r="I77" s="75">
        <f>610/7</f>
        <v>87.142857142857139</v>
      </c>
      <c r="J77" s="75"/>
      <c r="K77" s="75"/>
      <c r="L77" s="76"/>
      <c r="M77" s="153"/>
      <c r="N77" s="155"/>
      <c r="O77" s="154"/>
    </row>
    <row r="78" spans="1:15" ht="29.1" customHeight="1" x14ac:dyDescent="0.25">
      <c r="A78" s="71"/>
      <c r="B78" s="72" t="s">
        <v>84</v>
      </c>
      <c r="C78" s="73"/>
      <c r="D78" s="73"/>
      <c r="E78" s="73"/>
      <c r="F78" s="73"/>
      <c r="G78" s="74"/>
      <c r="H78" s="75">
        <v>305</v>
      </c>
      <c r="I78" s="77">
        <f>305/8</f>
        <v>38.125</v>
      </c>
      <c r="J78" s="75"/>
      <c r="K78" s="75"/>
      <c r="L78" s="76"/>
      <c r="M78" s="126"/>
      <c r="N78" s="127"/>
      <c r="O78" s="128"/>
    </row>
    <row r="79" spans="1:15" ht="29.1" customHeight="1" thickBot="1" x14ac:dyDescent="0.3">
      <c r="A79" s="71"/>
      <c r="B79" s="90" t="s">
        <v>85</v>
      </c>
      <c r="C79" s="91"/>
      <c r="D79" s="91"/>
      <c r="E79" s="91"/>
      <c r="F79" s="91"/>
      <c r="G79" s="92"/>
      <c r="H79" s="93">
        <v>305</v>
      </c>
      <c r="I79" s="93">
        <v>0</v>
      </c>
      <c r="J79" s="75"/>
      <c r="K79" s="75"/>
      <c r="L79" s="76"/>
      <c r="M79" s="129"/>
      <c r="N79" s="26"/>
      <c r="O79" s="130"/>
    </row>
    <row r="80" spans="1:15" ht="29.1" customHeight="1" thickTop="1" x14ac:dyDescent="0.25">
      <c r="A80" s="83"/>
      <c r="B80" s="84" t="s">
        <v>66</v>
      </c>
      <c r="C80" s="85"/>
      <c r="D80" s="85"/>
      <c r="E80" s="85"/>
      <c r="F80" s="85"/>
      <c r="G80" s="86"/>
      <c r="H80" s="87"/>
      <c r="I80" s="87"/>
      <c r="J80" s="87">
        <v>200</v>
      </c>
      <c r="K80" s="87">
        <f>200/3</f>
        <v>66.666666666666671</v>
      </c>
      <c r="L80" s="88"/>
      <c r="M80" s="112"/>
      <c r="N80" s="113"/>
      <c r="O80" s="89"/>
    </row>
    <row r="81" spans="1:15" ht="29.1" customHeight="1" x14ac:dyDescent="0.25">
      <c r="A81" s="71"/>
      <c r="B81" s="72" t="s">
        <v>67</v>
      </c>
      <c r="C81" s="73"/>
      <c r="D81" s="73"/>
      <c r="E81" s="73"/>
      <c r="F81" s="73"/>
      <c r="G81" s="74"/>
      <c r="H81" s="75"/>
      <c r="I81" s="75"/>
      <c r="J81" s="75">
        <v>200</v>
      </c>
      <c r="K81" s="75">
        <v>0</v>
      </c>
      <c r="L81" s="76"/>
      <c r="M81" s="114"/>
      <c r="N81" s="111"/>
      <c r="O81" s="39"/>
    </row>
    <row r="82" spans="1:15" ht="29.1" customHeight="1" x14ac:dyDescent="0.25">
      <c r="A82" s="71"/>
      <c r="B82" s="72" t="s">
        <v>68</v>
      </c>
      <c r="C82" s="73"/>
      <c r="D82" s="73"/>
      <c r="E82" s="73"/>
      <c r="F82" s="73"/>
      <c r="G82" s="74"/>
      <c r="H82" s="75"/>
      <c r="I82" s="75"/>
      <c r="J82" s="75">
        <v>200</v>
      </c>
      <c r="K82" s="75">
        <f>400/4</f>
        <v>100</v>
      </c>
      <c r="L82" s="76"/>
      <c r="M82" s="114"/>
      <c r="N82" s="111"/>
      <c r="O82" s="39"/>
    </row>
    <row r="83" spans="1:15" ht="29.1" customHeight="1" x14ac:dyDescent="0.25">
      <c r="A83" s="71"/>
      <c r="B83" s="72" t="s">
        <v>69</v>
      </c>
      <c r="C83" s="73"/>
      <c r="D83" s="73"/>
      <c r="E83" s="73"/>
      <c r="F83" s="73"/>
      <c r="G83" s="74"/>
      <c r="H83" s="75"/>
      <c r="I83" s="75"/>
      <c r="J83" s="75">
        <v>200</v>
      </c>
      <c r="K83" s="75">
        <f>200/5</f>
        <v>40</v>
      </c>
      <c r="L83" s="76"/>
      <c r="M83" s="114"/>
      <c r="N83" s="111"/>
      <c r="O83" s="39"/>
    </row>
    <row r="84" spans="1:15" ht="29.1" customHeight="1" x14ac:dyDescent="0.25">
      <c r="A84" s="71"/>
      <c r="B84" s="72" t="s">
        <v>70</v>
      </c>
      <c r="C84" s="73"/>
      <c r="D84" s="73"/>
      <c r="E84" s="73"/>
      <c r="F84" s="73"/>
      <c r="G84" s="74"/>
      <c r="H84" s="75"/>
      <c r="I84" s="75"/>
      <c r="J84" s="77">
        <v>200</v>
      </c>
      <c r="K84" s="77">
        <v>0</v>
      </c>
      <c r="L84" s="76"/>
      <c r="M84" s="114"/>
      <c r="N84" s="111"/>
      <c r="O84" s="39"/>
    </row>
    <row r="85" spans="1:15" ht="29.1" customHeight="1" x14ac:dyDescent="0.25">
      <c r="A85" s="71"/>
      <c r="B85" s="72" t="s">
        <v>71</v>
      </c>
      <c r="C85" s="73"/>
      <c r="D85" s="73"/>
      <c r="E85" s="73"/>
      <c r="F85" s="73"/>
      <c r="G85" s="74"/>
      <c r="H85" s="75"/>
      <c r="I85" s="75"/>
      <c r="J85" s="77">
        <v>200</v>
      </c>
      <c r="K85" s="75">
        <f>600/6</f>
        <v>100</v>
      </c>
      <c r="L85" s="76"/>
      <c r="M85" s="114"/>
      <c r="N85" s="111"/>
      <c r="O85" s="39"/>
    </row>
    <row r="86" spans="1:15" ht="29.1" customHeight="1" x14ac:dyDescent="0.25">
      <c r="A86" s="71"/>
      <c r="B86" s="72" t="s">
        <v>72</v>
      </c>
      <c r="C86" s="73"/>
      <c r="D86" s="73"/>
      <c r="E86" s="73"/>
      <c r="F86" s="73"/>
      <c r="G86" s="74"/>
      <c r="H86" s="75"/>
      <c r="I86" s="75"/>
      <c r="J86" s="77">
        <v>200</v>
      </c>
      <c r="K86" s="75">
        <f>400/7</f>
        <v>57.142857142857146</v>
      </c>
      <c r="L86" s="76"/>
      <c r="M86" s="114"/>
      <c r="N86" s="111"/>
      <c r="O86" s="39"/>
    </row>
    <row r="87" spans="1:15" ht="29.1" customHeight="1" x14ac:dyDescent="0.25">
      <c r="A87" s="71"/>
      <c r="B87" s="72" t="s">
        <v>73</v>
      </c>
      <c r="C87" s="73"/>
      <c r="D87" s="73"/>
      <c r="E87" s="73"/>
      <c r="F87" s="73"/>
      <c r="G87" s="74"/>
      <c r="H87" s="75"/>
      <c r="I87" s="75"/>
      <c r="J87" s="77">
        <v>200</v>
      </c>
      <c r="K87" s="77">
        <f>200/8</f>
        <v>25</v>
      </c>
      <c r="L87" s="76"/>
      <c r="M87" s="114"/>
      <c r="N87" s="111"/>
      <c r="O87" s="39"/>
    </row>
    <row r="88" spans="1:15" ht="29.1" customHeight="1" thickBot="1" x14ac:dyDescent="0.3">
      <c r="A88" s="3"/>
      <c r="B88" s="90" t="s">
        <v>74</v>
      </c>
      <c r="C88" s="91"/>
      <c r="D88" s="91"/>
      <c r="E88" s="91"/>
      <c r="F88" s="91"/>
      <c r="G88" s="92"/>
      <c r="H88" s="93"/>
      <c r="I88" s="93"/>
      <c r="J88" s="95">
        <v>200</v>
      </c>
      <c r="K88" s="95">
        <v>0</v>
      </c>
      <c r="L88" s="94"/>
      <c r="M88" s="115"/>
      <c r="N88" s="116"/>
      <c r="O88" s="70"/>
    </row>
    <row r="89" spans="1:15" ht="30.75" thickTop="1" x14ac:dyDescent="0.25">
      <c r="B89" s="78"/>
      <c r="C89" s="79"/>
      <c r="D89" s="79"/>
      <c r="E89" s="79"/>
      <c r="F89" s="79"/>
      <c r="G89" s="80"/>
      <c r="H89" s="81"/>
      <c r="I89" s="81"/>
      <c r="J89" s="64"/>
      <c r="K89" s="65"/>
      <c r="L89" s="66"/>
      <c r="M89" s="67"/>
      <c r="N89" s="68"/>
      <c r="O89" s="69"/>
    </row>
    <row r="90" spans="1:15" ht="30" x14ac:dyDescent="0.25">
      <c r="B90" s="72"/>
      <c r="C90" s="73"/>
      <c r="D90" s="73"/>
      <c r="E90" s="73"/>
      <c r="F90" s="73"/>
      <c r="G90" s="74"/>
      <c r="H90" s="75"/>
      <c r="I90" s="75"/>
      <c r="J90" s="29"/>
      <c r="K90" s="28"/>
      <c r="L90" s="27"/>
      <c r="M90" s="17"/>
      <c r="N90" s="35"/>
      <c r="O90" s="39"/>
    </row>
    <row r="91" spans="1:15" ht="30" x14ac:dyDescent="0.25">
      <c r="B91" s="72"/>
      <c r="C91" s="73"/>
      <c r="D91" s="73"/>
      <c r="E91" s="73"/>
      <c r="F91" s="73"/>
      <c r="G91" s="74"/>
      <c r="H91" s="75"/>
      <c r="I91" s="75"/>
      <c r="J91" s="29"/>
      <c r="K91" s="28"/>
      <c r="L91" s="27"/>
      <c r="M91" s="40"/>
      <c r="N91" s="35"/>
      <c r="O91" s="39"/>
    </row>
    <row r="92" spans="1:15" ht="30" x14ac:dyDescent="0.25">
      <c r="B92" s="72"/>
      <c r="C92" s="73"/>
      <c r="D92" s="73"/>
      <c r="E92" s="73"/>
      <c r="F92" s="73"/>
      <c r="G92" s="74"/>
      <c r="H92" s="75"/>
      <c r="I92" s="75"/>
      <c r="J92" s="29"/>
      <c r="K92" s="28"/>
      <c r="L92" s="27"/>
      <c r="M92" s="17"/>
      <c r="N92" s="35"/>
      <c r="O92" s="39"/>
    </row>
    <row r="93" spans="1:15" ht="30" x14ac:dyDescent="0.25">
      <c r="B93" s="38"/>
      <c r="C93" s="33"/>
      <c r="D93" s="34"/>
      <c r="E93" s="33"/>
      <c r="F93" s="32"/>
      <c r="G93" s="37"/>
      <c r="H93" s="29"/>
      <c r="I93" s="30"/>
      <c r="J93" s="29"/>
      <c r="K93" s="28"/>
      <c r="L93" s="27"/>
      <c r="M93" s="17"/>
      <c r="N93" s="35"/>
      <c r="O93" s="39"/>
    </row>
    <row r="94" spans="1:15" ht="30" x14ac:dyDescent="0.25">
      <c r="B94" s="38"/>
      <c r="C94" s="33"/>
      <c r="D94" s="34"/>
      <c r="E94" s="33"/>
      <c r="F94" s="32"/>
      <c r="G94" s="37"/>
      <c r="H94" s="29"/>
      <c r="I94" s="30"/>
      <c r="J94" s="29"/>
      <c r="K94" s="28"/>
      <c r="L94" s="27"/>
      <c r="M94" s="17"/>
      <c r="N94" s="35"/>
      <c r="O94" s="39"/>
    </row>
    <row r="95" spans="1:15" ht="30" x14ac:dyDescent="0.25">
      <c r="B95" s="38"/>
      <c r="C95" s="33"/>
      <c r="D95" s="34"/>
      <c r="E95" s="33"/>
      <c r="F95" s="32"/>
      <c r="G95" s="37"/>
      <c r="H95" s="29"/>
      <c r="I95" s="30"/>
      <c r="J95" s="29"/>
      <c r="K95" s="28"/>
      <c r="L95" s="27"/>
      <c r="M95" s="17"/>
      <c r="N95" s="35"/>
      <c r="O95" s="39"/>
    </row>
    <row r="96" spans="1:15" ht="30" x14ac:dyDescent="0.25">
      <c r="B96" s="38"/>
      <c r="C96" s="33"/>
      <c r="D96" s="34"/>
      <c r="E96" s="33"/>
      <c r="F96" s="32"/>
      <c r="G96" s="37"/>
      <c r="H96" s="29"/>
      <c r="I96" s="30"/>
      <c r="J96" s="29"/>
      <c r="K96" s="28"/>
      <c r="L96" s="27"/>
      <c r="M96" s="17"/>
      <c r="N96" s="35"/>
      <c r="O96" s="39"/>
    </row>
    <row r="97" spans="2:15" ht="30" x14ac:dyDescent="0.25">
      <c r="B97" s="38"/>
      <c r="C97" s="33"/>
      <c r="D97" s="34"/>
      <c r="E97" s="33"/>
      <c r="F97" s="32"/>
      <c r="G97" s="37"/>
      <c r="H97" s="29"/>
      <c r="I97" s="30"/>
      <c r="J97" s="29"/>
      <c r="K97" s="28"/>
      <c r="L97" s="27"/>
      <c r="M97" s="40"/>
      <c r="N97" s="35"/>
      <c r="O97" s="39"/>
    </row>
    <row r="98" spans="2:15" ht="30" x14ac:dyDescent="0.25">
      <c r="B98" s="38"/>
      <c r="C98" s="33"/>
      <c r="D98" s="34"/>
      <c r="E98" s="33"/>
      <c r="F98" s="32"/>
      <c r="G98" s="37"/>
      <c r="H98" s="29"/>
      <c r="I98" s="30"/>
      <c r="J98" s="29"/>
      <c r="K98" s="28"/>
      <c r="L98" s="27"/>
      <c r="M98" s="17"/>
      <c r="N98" s="35"/>
      <c r="O98" s="39"/>
    </row>
    <row r="99" spans="2:15" ht="30" x14ac:dyDescent="0.25">
      <c r="B99" s="38"/>
      <c r="C99" s="33"/>
      <c r="D99" s="34"/>
      <c r="E99" s="33"/>
      <c r="F99" s="32"/>
      <c r="G99" s="37"/>
      <c r="H99" s="29"/>
      <c r="I99" s="30"/>
      <c r="J99" s="29"/>
      <c r="K99" s="28"/>
      <c r="L99" s="27"/>
      <c r="M99" s="17"/>
      <c r="N99" s="35"/>
      <c r="O99" s="39"/>
    </row>
    <row r="100" spans="2:15" ht="30" x14ac:dyDescent="0.25">
      <c r="B100" s="38"/>
      <c r="C100" s="33"/>
      <c r="D100" s="34"/>
      <c r="E100" s="33"/>
      <c r="F100" s="32"/>
      <c r="G100" s="37"/>
      <c r="H100" s="29"/>
      <c r="I100" s="30"/>
      <c r="J100" s="29"/>
      <c r="K100" s="28"/>
      <c r="L100" s="27"/>
      <c r="M100" s="17"/>
      <c r="N100" s="35"/>
      <c r="O100" s="39"/>
    </row>
    <row r="101" spans="2:15" x14ac:dyDescent="0.25">
      <c r="E101" s="2"/>
      <c r="F101" s="2"/>
      <c r="J101" s="1"/>
      <c r="K101" s="1"/>
    </row>
    <row r="102" spans="2:15" x14ac:dyDescent="0.25">
      <c r="E102" s="2"/>
      <c r="F102" s="2"/>
      <c r="J102" s="1"/>
      <c r="K102" s="1"/>
    </row>
    <row r="103" spans="2:15" x14ac:dyDescent="0.25">
      <c r="E103" s="2"/>
      <c r="F103" s="2"/>
      <c r="J103" s="1"/>
      <c r="K103" s="1"/>
    </row>
    <row r="104" spans="2:15" x14ac:dyDescent="0.25">
      <c r="E104" s="2"/>
      <c r="F104" s="2"/>
      <c r="J104" s="1"/>
      <c r="K104" s="1"/>
    </row>
    <row r="105" spans="2:15" x14ac:dyDescent="0.25">
      <c r="E105" s="2"/>
      <c r="F105" s="2"/>
      <c r="J105" s="1"/>
      <c r="K105" s="1"/>
    </row>
    <row r="106" spans="2:15" x14ac:dyDescent="0.25">
      <c r="E106" s="2"/>
      <c r="F106" s="2"/>
      <c r="J106" s="1"/>
      <c r="K106" s="1"/>
    </row>
    <row r="107" spans="2:15" x14ac:dyDescent="0.25">
      <c r="J107" s="1"/>
      <c r="K107" s="1"/>
    </row>
    <row r="108" spans="2:15" x14ac:dyDescent="0.25">
      <c r="J108" s="1"/>
      <c r="K108" s="1"/>
    </row>
    <row r="109" spans="2:15" x14ac:dyDescent="0.25">
      <c r="J109" s="1"/>
      <c r="K109" s="1"/>
    </row>
    <row r="110" spans="2:15" x14ac:dyDescent="0.25">
      <c r="J110" s="1"/>
      <c r="K110" s="1"/>
    </row>
  </sheetData>
  <mergeCells count="10">
    <mergeCell ref="B23:G24"/>
    <mergeCell ref="C27:G27"/>
    <mergeCell ref="J45:S54"/>
    <mergeCell ref="A46:G46"/>
    <mergeCell ref="C47:G47"/>
    <mergeCell ref="C48:G48"/>
    <mergeCell ref="C49:G49"/>
    <mergeCell ref="C50:G50"/>
    <mergeCell ref="C51:G51"/>
    <mergeCell ref="H27:K27"/>
  </mergeCells>
  <pageMargins left="0.25" right="0.25" top="0.75" bottom="0.75" header="0.3" footer="0.3"/>
  <pageSetup scale="32" fitToHeight="2" orientation="landscape" r:id="rId1"/>
  <headerFooter>
    <oddHeader xml:space="preserve">&amp;C&amp;26ALAMO AREA WRESTLING OFFICIALS ASSOCIATION PAY SHEET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2"/>
  <sheetViews>
    <sheetView workbookViewId="0">
      <selection activeCell="A7" sqref="A7"/>
    </sheetView>
  </sheetViews>
  <sheetFormatPr defaultRowHeight="15" x14ac:dyDescent="0.25"/>
  <sheetData>
    <row r="1" spans="1:2" x14ac:dyDescent="0.25">
      <c r="A1" t="s">
        <v>33</v>
      </c>
    </row>
    <row r="2" spans="1:2" x14ac:dyDescent="0.25">
      <c r="A2" t="s">
        <v>35</v>
      </c>
    </row>
    <row r="3" spans="1:2" x14ac:dyDescent="0.25">
      <c r="A3" t="s">
        <v>34</v>
      </c>
    </row>
    <row r="4" spans="1:2" x14ac:dyDescent="0.25">
      <c r="A4" t="s">
        <v>36</v>
      </c>
    </row>
    <row r="5" spans="1:2" x14ac:dyDescent="0.25">
      <c r="A5" t="s">
        <v>37</v>
      </c>
    </row>
    <row r="6" spans="1:2" x14ac:dyDescent="0.25">
      <c r="A6" t="s">
        <v>38</v>
      </c>
    </row>
    <row r="7" spans="1:2" x14ac:dyDescent="0.25">
      <c r="A7" t="s">
        <v>39</v>
      </c>
    </row>
    <row r="8" spans="1:2" x14ac:dyDescent="0.25">
      <c r="A8" t="s">
        <v>40</v>
      </c>
    </row>
    <row r="9" spans="1:2" x14ac:dyDescent="0.25">
      <c r="A9" t="s">
        <v>41</v>
      </c>
    </row>
    <row r="11" spans="1:2" x14ac:dyDescent="0.25">
      <c r="A11" t="s">
        <v>42</v>
      </c>
    </row>
    <row r="12" spans="1:2" x14ac:dyDescent="0.25">
      <c r="A12" t="s">
        <v>43</v>
      </c>
    </row>
    <row r="13" spans="1:2" x14ac:dyDescent="0.25">
      <c r="A13" t="s">
        <v>44</v>
      </c>
    </row>
    <row r="14" spans="1:2" x14ac:dyDescent="0.25">
      <c r="A14" t="s">
        <v>45</v>
      </c>
    </row>
    <row r="15" spans="1:2" x14ac:dyDescent="0.25">
      <c r="B15" t="s">
        <v>120</v>
      </c>
    </row>
    <row r="16" spans="1:2" x14ac:dyDescent="0.25">
      <c r="B16" t="s">
        <v>121</v>
      </c>
    </row>
    <row r="17" spans="1:3" x14ac:dyDescent="0.25">
      <c r="A17" t="s">
        <v>122</v>
      </c>
    </row>
    <row r="21" spans="1:3" x14ac:dyDescent="0.25">
      <c r="A21" t="s">
        <v>46</v>
      </c>
    </row>
    <row r="22" spans="1:3" x14ac:dyDescent="0.25">
      <c r="A22" t="s">
        <v>47</v>
      </c>
    </row>
    <row r="23" spans="1:3" x14ac:dyDescent="0.25">
      <c r="B23" t="s">
        <v>53</v>
      </c>
    </row>
    <row r="24" spans="1:3" x14ac:dyDescent="0.25">
      <c r="B24" t="s">
        <v>48</v>
      </c>
    </row>
    <row r="25" spans="1:3" x14ac:dyDescent="0.25">
      <c r="C25" t="s">
        <v>123</v>
      </c>
    </row>
    <row r="26" spans="1:3" x14ac:dyDescent="0.25">
      <c r="B26" t="s">
        <v>124</v>
      </c>
    </row>
    <row r="27" spans="1:3" x14ac:dyDescent="0.25">
      <c r="B27" t="s">
        <v>49</v>
      </c>
    </row>
    <row r="28" spans="1:3" x14ac:dyDescent="0.25">
      <c r="C28" t="s">
        <v>125</v>
      </c>
    </row>
    <row r="29" spans="1:3" x14ac:dyDescent="0.25">
      <c r="B29" t="s">
        <v>50</v>
      </c>
    </row>
    <row r="30" spans="1:3" x14ac:dyDescent="0.25">
      <c r="B30" t="s">
        <v>126</v>
      </c>
    </row>
    <row r="31" spans="1:3" x14ac:dyDescent="0.25">
      <c r="B31" t="s">
        <v>51</v>
      </c>
    </row>
    <row r="32" spans="1:3" x14ac:dyDescent="0.25">
      <c r="A32" t="s">
        <v>52</v>
      </c>
    </row>
  </sheetData>
  <pageMargins left="0.7" right="0.7" top="0.75" bottom="0.75" header="0.3" footer="0.3"/>
  <pageSetup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AAWOA Pay Sheet  (2020) Blank</vt:lpstr>
      <vt:lpstr>AAWOA Pay Sheet  (2020) Tourn</vt:lpstr>
      <vt:lpstr>AAWOA Pay Sheet  (2020) Dual</vt:lpstr>
      <vt:lpstr>Instructions</vt:lpstr>
      <vt:lpstr>'AAWOA Pay Sheet  (2020) Blank'!Print_Area</vt:lpstr>
      <vt:lpstr>'AAWOA Pay Sheet  (2020) Dual'!Print_Area</vt:lpstr>
      <vt:lpstr>'AAWOA Pay Sheet  (2020) Tourn'!Print_Area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malcolm</dc:creator>
  <cp:lastModifiedBy>terry thill</cp:lastModifiedBy>
  <cp:lastPrinted>2019-10-27T19:29:16Z</cp:lastPrinted>
  <dcterms:created xsi:type="dcterms:W3CDTF">2015-01-21T03:06:32Z</dcterms:created>
  <dcterms:modified xsi:type="dcterms:W3CDTF">2019-10-27T19:38:06Z</dcterms:modified>
</cp:coreProperties>
</file>